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195" tabRatio="935" firstSheet="46" activeTab="50"/>
  </bookViews>
  <sheets>
    <sheet name="First-Page" sheetId="1" r:id="rId1"/>
    <sheet name="Contents" sheetId="2" r:id="rId2"/>
    <sheet name="Sheet1" sheetId="3" r:id="rId3"/>
    <sheet name="AT-1-Gen_Info " sheetId="4" r:id="rId4"/>
    <sheet name="AT-2-S1 BUDGET" sheetId="5" r:id="rId5"/>
    <sheet name="AT_2A_fundflow" sheetId="6" r:id="rId6"/>
    <sheet name="AT-3" sheetId="7" r:id="rId7"/>
    <sheet name="AT3A_cvrg(Insti)_PY" sheetId="8" r:id="rId8"/>
    <sheet name="AT3B_cvrg(Insti)_UPY " sheetId="9" r:id="rId9"/>
    <sheet name="AT3C_cvrg(Insti)_UPY " sheetId="10" r:id="rId10"/>
    <sheet name="enrolment vs availed_PY" sheetId="11" r:id="rId11"/>
    <sheet name="enrolment vs availed_UPY" sheetId="12" r:id="rId12"/>
    <sheet name="AT-4B" sheetId="13" r:id="rId13"/>
    <sheet name="T5_PLAN_vs_PRFM" sheetId="14" r:id="rId14"/>
    <sheet name="T5A_PLAN_vs_PRFM " sheetId="15" r:id="rId15"/>
    <sheet name="T5B_PLAN_vs_PRFM  (2)" sheetId="16" r:id="rId16"/>
    <sheet name="T5C_Drought_PLAN_vs_PRFM " sheetId="17" r:id="rId17"/>
    <sheet name="T5D_Drought_PLAN_vs_PRFM  " sheetId="18" r:id="rId18"/>
    <sheet name="T6_FG_py_Utlsn" sheetId="19" r:id="rId19"/>
    <sheet name="T6A_FG_Upy_Utlsn " sheetId="20" r:id="rId20"/>
    <sheet name="T6B_Pay_FG_FCI_Pry" sheetId="21" r:id="rId21"/>
    <sheet name="T6C_Coarse_Grain" sheetId="22" r:id="rId22"/>
    <sheet name="T7_CC_PY_Utlsn" sheetId="23" r:id="rId23"/>
    <sheet name="T7ACC_UPY_Utlsn " sheetId="24" r:id="rId24"/>
    <sheet name="AT-8_Hon_CCH_Pry" sheetId="25" r:id="rId25"/>
    <sheet name="AT-8A_Hon_CCH_UPry" sheetId="26" r:id="rId26"/>
    <sheet name="AT9_TA" sheetId="27" r:id="rId27"/>
    <sheet name="AT10_MME" sheetId="28" r:id="rId28"/>
    <sheet name="AT10A_" sheetId="29" r:id="rId29"/>
    <sheet name="AT-10 B" sheetId="30" r:id="rId30"/>
    <sheet name="AT-10 C" sheetId="31" r:id="rId31"/>
    <sheet name="AT-10D" sheetId="32" r:id="rId32"/>
    <sheet name="AT-10 E" sheetId="33" r:id="rId33"/>
    <sheet name="AT-10 F" sheetId="34" r:id="rId34"/>
    <sheet name="AT11_KS Year wise" sheetId="35" r:id="rId35"/>
    <sheet name="AT11A_KS-District wise" sheetId="36" r:id="rId36"/>
    <sheet name="AT12_KD-New" sheetId="37" r:id="rId37"/>
    <sheet name="AT12A_KD-Replacement" sheetId="38" r:id="rId38"/>
    <sheet name="Mode of cooking" sheetId="39" r:id="rId39"/>
    <sheet name="AT-14" sheetId="40" r:id="rId40"/>
    <sheet name="AT-14 A" sheetId="41" r:id="rId41"/>
    <sheet name="AT-15" sheetId="42" r:id="rId42"/>
    <sheet name="AT-16" sheetId="43" r:id="rId43"/>
    <sheet name="AT_17_Coverage-RBSK " sheetId="44" r:id="rId44"/>
    <sheet name="AT18_Details_Community " sheetId="45" r:id="rId45"/>
    <sheet name="AT_19_Impl_Agency" sheetId="46" r:id="rId46"/>
    <sheet name="AT_20_CentralCookingagency " sheetId="47" r:id="rId47"/>
    <sheet name="AT-21" sheetId="48" r:id="rId48"/>
    <sheet name="AT-22" sheetId="49" r:id="rId49"/>
    <sheet name="AT-23 MIS" sheetId="50" r:id="rId50"/>
    <sheet name="AT-23A _AMS" sheetId="51" r:id="rId51"/>
    <sheet name="AT-24" sheetId="52" r:id="rId52"/>
    <sheet name="AT-25" sheetId="53" r:id="rId53"/>
    <sheet name="Sheet1 (2)" sheetId="54" r:id="rId54"/>
    <sheet name="AT26_NoWD" sheetId="55" r:id="rId55"/>
    <sheet name="AT26A_NoWD" sheetId="56" r:id="rId56"/>
    <sheet name="AT27_Req_FG_CA_Pry" sheetId="57" r:id="rId57"/>
    <sheet name="AT27A_Req_FG_CA_U Pry " sheetId="58" r:id="rId58"/>
    <sheet name="AT27B_Req_FG_CA_N CLP" sheetId="59" r:id="rId59"/>
    <sheet name="AT27C_Req_FG_Drought -Pry " sheetId="60" r:id="rId60"/>
    <sheet name="AT27D_Req_FG_Drought -UPry " sheetId="61" r:id="rId61"/>
    <sheet name="AT_28_RqmtKitchen" sheetId="62" r:id="rId62"/>
    <sheet name="AT-28A_RqmtPlinthArea" sheetId="63" r:id="rId63"/>
    <sheet name="AT-28B_Kitchen repair" sheetId="64" r:id="rId64"/>
    <sheet name="AT29_Replacement NEW KD " sheetId="65" r:id="rId65"/>
    <sheet name="AT29_A_Replacement KD" sheetId="66" r:id="rId66"/>
    <sheet name="AT-30_Coook-cum-Helper" sheetId="67" r:id="rId67"/>
    <sheet name="AT_31_Budget_provision " sheetId="68" r:id="rId68"/>
    <sheet name="AT32_Drought Pry Util" sheetId="69" r:id="rId69"/>
    <sheet name="AT-32A Drought UPry Util" sheetId="70" r:id="rId70"/>
  </sheets>
  <externalReferences>
    <externalReference r:id="rId73"/>
  </externalReferences>
  <definedNames>
    <definedName name="_xlnm.Print_Area" localSheetId="43">'AT_17_Coverage-RBSK '!$A$1:$L$54</definedName>
    <definedName name="_xlnm.Print_Area" localSheetId="45">'AT_19_Impl_Agency'!$A$1:$J$34</definedName>
    <definedName name="_xlnm.Print_Area" localSheetId="46">'AT_20_CentralCookingagency '!$A$1:$M$38</definedName>
    <definedName name="_xlnm.Print_Area" localSheetId="61">'AT_28_RqmtKitchen'!$A$1:$R$38</definedName>
    <definedName name="_xlnm.Print_Area" localSheetId="5">'AT_2A_fundflow'!$A$1:$V$34</definedName>
    <definedName name="_xlnm.Print_Area" localSheetId="67">'AT_31_Budget_provision '!$A$1:$W$36</definedName>
    <definedName name="_xlnm.Print_Area" localSheetId="29">'AT-10 B'!$A$1:$I$52</definedName>
    <definedName name="_xlnm.Print_Area" localSheetId="30">'AT-10 C'!$A$1:$J$29</definedName>
    <definedName name="_xlnm.Print_Area" localSheetId="32">'AT-10 E'!$A$1:$H$48</definedName>
    <definedName name="_xlnm.Print_Area" localSheetId="33">'AT-10 F'!$A$1:$H$48</definedName>
    <definedName name="_xlnm.Print_Area" localSheetId="27">'AT10_MME'!$A$1:$H$32</definedName>
    <definedName name="_xlnm.Print_Area" localSheetId="28">'AT10A_'!$A$1:$E$51</definedName>
    <definedName name="_xlnm.Print_Area" localSheetId="31">'AT-10D'!$A$1:$H$38</definedName>
    <definedName name="_xlnm.Print_Area" localSheetId="34">'AT11_KS Year wise'!$A$1:$K$33</definedName>
    <definedName name="_xlnm.Print_Area" localSheetId="35">'AT11A_KS-District wise'!$A$1:$K$53</definedName>
    <definedName name="_xlnm.Print_Area" localSheetId="36">'AT12_KD-New'!$A$1:$K$52</definedName>
    <definedName name="_xlnm.Print_Area" localSheetId="37">'AT12A_KD-Replacement'!$A$1:$K$52</definedName>
    <definedName name="_xlnm.Print_Area" localSheetId="39">'AT-14'!$A$1:$N$49</definedName>
    <definedName name="_xlnm.Print_Area" localSheetId="40">'AT-14 A'!$A$1:$H$30</definedName>
    <definedName name="_xlnm.Print_Area" localSheetId="41">'AT-15'!$A$1:$L$17</definedName>
    <definedName name="_xlnm.Print_Area" localSheetId="42">'AT-16'!$A$1:$K$32</definedName>
    <definedName name="_xlnm.Print_Area" localSheetId="44">'AT18_Details_Community '!$A$1:$F$51</definedName>
    <definedName name="_xlnm.Print_Area" localSheetId="3">'AT-1-Gen_Info '!$A$1:$T$73</definedName>
    <definedName name="_xlnm.Print_Area" localSheetId="47">'AT-21'!$A$1:$K$38</definedName>
    <definedName name="_xlnm.Print_Area" localSheetId="48">'AT-22'!$A$1:$O$34</definedName>
    <definedName name="_xlnm.Print_Area" localSheetId="49">'AT-23 MIS'!$A$1:$P$53</definedName>
    <definedName name="_xlnm.Print_Area" localSheetId="50">'AT-23A _AMS'!$A$1:$P$60</definedName>
    <definedName name="_xlnm.Print_Area" localSheetId="51">'AT-24'!$A$1:$M$37</definedName>
    <definedName name="_xlnm.Print_Area" localSheetId="52">'AT-25'!$A$1:$G$52</definedName>
    <definedName name="_xlnm.Print_Area" localSheetId="54">'AT26_NoWD'!$A$1:$L$37</definedName>
    <definedName name="_xlnm.Print_Area" localSheetId="55">'AT26A_NoWD'!$A$1:$K$35</definedName>
    <definedName name="_xlnm.Print_Area" localSheetId="56">'AT27_Req_FG_CA_Pry'!$A$1:$T$53</definedName>
    <definedName name="_xlnm.Print_Area" localSheetId="57">'AT27A_Req_FG_CA_U Pry '!$A$1:$T$53</definedName>
    <definedName name="_xlnm.Print_Area" localSheetId="58">'AT27B_Req_FG_CA_N CLP'!$A$1:$P$53</definedName>
    <definedName name="_xlnm.Print_Area" localSheetId="59">'AT27C_Req_FG_Drought -Pry '!$A$1:$P$37</definedName>
    <definedName name="_xlnm.Print_Area" localSheetId="60">'AT27D_Req_FG_Drought -UPry '!$A$1:$P$37</definedName>
    <definedName name="_xlnm.Print_Area" localSheetId="62">'AT-28A_RqmtPlinthArea'!$A$1:$S$38</definedName>
    <definedName name="_xlnm.Print_Area" localSheetId="63">'AT-28B_Kitchen repair'!$A$1:$G$50</definedName>
    <definedName name="_xlnm.Print_Area" localSheetId="65">'AT29_A_Replacement KD'!$A$1:$V$55</definedName>
    <definedName name="_xlnm.Print_Area" localSheetId="64">'AT29_Replacement NEW KD '!$A$1:$V$38</definedName>
    <definedName name="_xlnm.Print_Area" localSheetId="4">'AT-2-S1 BUDGET'!$A$1:$V$36</definedName>
    <definedName name="_xlnm.Print_Area" localSheetId="6">'AT-3'!$A$1:$H$51</definedName>
    <definedName name="_xlnm.Print_Area" localSheetId="66">'AT-30_Coook-cum-Helper'!$A$1:$L$52</definedName>
    <definedName name="_xlnm.Print_Area" localSheetId="68">'AT32_Drought Pry Util'!$A$1:$L$40</definedName>
    <definedName name="_xlnm.Print_Area" localSheetId="69">'AT-32A Drought UPry Util'!$A$1:$L$35</definedName>
    <definedName name="_xlnm.Print_Area" localSheetId="7">'AT3A_cvrg(Insti)_PY'!$A$1:$N$58</definedName>
    <definedName name="_xlnm.Print_Area" localSheetId="8">'AT3B_cvrg(Insti)_UPY '!$A$1:$N$58</definedName>
    <definedName name="_xlnm.Print_Area" localSheetId="9">'AT3C_cvrg(Insti)_UPY '!$A$1:$N$60</definedName>
    <definedName name="_xlnm.Print_Area" localSheetId="12">'AT-4B'!$A$1:$G$48</definedName>
    <definedName name="_xlnm.Print_Area" localSheetId="24">'AT-8_Hon_CCH_Pry'!$A$1:$V$54</definedName>
    <definedName name="_xlnm.Print_Area" localSheetId="25">'AT-8A_Hon_CCH_UPry'!$A$1:$V$53</definedName>
    <definedName name="_xlnm.Print_Area" localSheetId="26">'AT9_TA'!$A$1:$I$44</definedName>
    <definedName name="_xlnm.Print_Area" localSheetId="1">'Contents'!$A$1:$C$68</definedName>
    <definedName name="_xlnm.Print_Area" localSheetId="10">'enrolment vs availed_PY'!$A$1:$Q$56</definedName>
    <definedName name="_xlnm.Print_Area" localSheetId="11">'enrolment vs availed_UPY'!$A$1:$Q$58</definedName>
    <definedName name="_xlnm.Print_Area" localSheetId="0">'First-Page'!$A$1:$P$130</definedName>
    <definedName name="_xlnm.Print_Area" localSheetId="38">'Mode of cooking'!$A$1:$H$48</definedName>
    <definedName name="_xlnm.Print_Area" localSheetId="2">'Sheet1'!$A$1:$J$24</definedName>
    <definedName name="_xlnm.Print_Area" localSheetId="53">'Sheet1 (2)'!$A$1:$J$24</definedName>
    <definedName name="_xlnm.Print_Area" localSheetId="13">'T5_PLAN_vs_PRFM'!$A$1:$J$55</definedName>
    <definedName name="_xlnm.Print_Area" localSheetId="14">'T5A_PLAN_vs_PRFM '!$A$1:$J$53</definedName>
    <definedName name="_xlnm.Print_Area" localSheetId="15">'T5B_PLAN_vs_PRFM  (2)'!$A$1:$J$54</definedName>
    <definedName name="_xlnm.Print_Area" localSheetId="16">'T5C_Drought_PLAN_vs_PRFM '!$A$1:$J$55</definedName>
    <definedName name="_xlnm.Print_Area" localSheetId="17">'T5D_Drought_PLAN_vs_PRFM  '!$A$1:$J$54</definedName>
    <definedName name="_xlnm.Print_Area" localSheetId="18">'T6_FG_py_Utlsn'!$A$1:$L$53</definedName>
    <definedName name="_xlnm.Print_Area" localSheetId="19">'T6A_FG_Upy_Utlsn '!$A$1:$L$55</definedName>
    <definedName name="_xlnm.Print_Area" localSheetId="20">'T6B_Pay_FG_FCI_Pry'!$A$1:$M$54</definedName>
    <definedName name="_xlnm.Print_Area" localSheetId="21">'T6C_Coarse_Grain'!$A$1:$L$53</definedName>
    <definedName name="_xlnm.Print_Area" localSheetId="22">'T7_CC_PY_Utlsn'!$A$1:$Q$53</definedName>
    <definedName name="_xlnm.Print_Area" localSheetId="23">'T7ACC_UPY_Utlsn '!$A$1:$Q$52</definedName>
  </definedNames>
  <calcPr fullCalcOnLoad="1"/>
</workbook>
</file>

<file path=xl/sharedStrings.xml><?xml version="1.0" encoding="utf-8"?>
<sst xmlns="http://schemas.openxmlformats.org/spreadsheetml/2006/main" count="3728" uniqueCount="1022">
  <si>
    <t>[Mid-Day Meal Scheme]</t>
  </si>
  <si>
    <t>State:</t>
  </si>
  <si>
    <t>S.No.</t>
  </si>
  <si>
    <t>Name of District</t>
  </si>
  <si>
    <t>No. of  Institutions</t>
  </si>
  <si>
    <t xml:space="preserve">(Govt+LB)Schools </t>
  </si>
  <si>
    <t>GA Schools</t>
  </si>
  <si>
    <t>-</t>
  </si>
  <si>
    <t>Govt: Government Schools</t>
  </si>
  <si>
    <t>LB: Local Body Schools</t>
  </si>
  <si>
    <t>GA: Govt Aided Schools</t>
  </si>
  <si>
    <t xml:space="preserve"> </t>
  </si>
  <si>
    <t>Date:_________</t>
  </si>
  <si>
    <t>(Only in MS-Excel Format)</t>
  </si>
  <si>
    <t xml:space="preserve">No. of children </t>
  </si>
  <si>
    <t>Total no. of meals served</t>
  </si>
  <si>
    <t>Total</t>
  </si>
  <si>
    <t>[Qnty in MTs]</t>
  </si>
  <si>
    <t>Rice</t>
  </si>
  <si>
    <t>[Rs. in lakh]</t>
  </si>
  <si>
    <t>Sl. No.</t>
  </si>
  <si>
    <t>Primary</t>
  </si>
  <si>
    <t>Upper Primary</t>
  </si>
  <si>
    <t>[Rs. in Lakh]</t>
  </si>
  <si>
    <t>Activities                                                               (Please list item-wise details as far as possible)</t>
  </si>
  <si>
    <t>I</t>
  </si>
  <si>
    <t xml:space="preserve">School Level Expenses </t>
  </si>
  <si>
    <t>i)Form &amp; Stationery</t>
  </si>
  <si>
    <t>Sub Total</t>
  </si>
  <si>
    <t>II</t>
  </si>
  <si>
    <t>ii) Transport &amp; Conveyance</t>
  </si>
  <si>
    <t>iv) Furniture, hardware and consumables etc.</t>
  </si>
  <si>
    <t>Grand Total</t>
  </si>
  <si>
    <t>District</t>
  </si>
  <si>
    <t xml:space="preserve">Completed (C) </t>
  </si>
  <si>
    <t xml:space="preserve">In progress (IP)                    </t>
  </si>
  <si>
    <t xml:space="preserve">Physical </t>
  </si>
  <si>
    <t>*: District-wise allocation made by State/UT out of Central Assistance provided for the purpose.</t>
  </si>
  <si>
    <t>Wheat</t>
  </si>
  <si>
    <t>SC</t>
  </si>
  <si>
    <t>ST</t>
  </si>
  <si>
    <t>OBC</t>
  </si>
  <si>
    <t>Minority</t>
  </si>
  <si>
    <t>Others</t>
  </si>
  <si>
    <t>Male</t>
  </si>
  <si>
    <t>Female</t>
  </si>
  <si>
    <t>Food item</t>
  </si>
  <si>
    <t>Calories</t>
  </si>
  <si>
    <t>Pulses</t>
  </si>
  <si>
    <t>Oil &amp; fat</t>
  </si>
  <si>
    <t>Salt &amp; Condiments</t>
  </si>
  <si>
    <t>Fuel</t>
  </si>
  <si>
    <t>Table-AT-1</t>
  </si>
  <si>
    <t>[MID-DAY MEAL SCHEME]</t>
  </si>
  <si>
    <t>Year</t>
  </si>
  <si>
    <t>Table:AT-2</t>
  </si>
  <si>
    <t>Table: AT-4</t>
  </si>
  <si>
    <t>Table: AT-4A</t>
  </si>
  <si>
    <t>Table: AT-5</t>
  </si>
  <si>
    <t>Table: AT-6</t>
  </si>
  <si>
    <t>Table: AT-7</t>
  </si>
  <si>
    <t>Table: AT-8</t>
  </si>
  <si>
    <t>Table: AT-9</t>
  </si>
  <si>
    <t>Table: AT-10</t>
  </si>
  <si>
    <t>Table: AT-11</t>
  </si>
  <si>
    <t>Table: AT-12</t>
  </si>
  <si>
    <t xml:space="preserve">Lifted from FCI </t>
  </si>
  <si>
    <t xml:space="preserve">Aggregate quantity Consumed at School level </t>
  </si>
  <si>
    <t>Table: AT-6A</t>
  </si>
  <si>
    <t xml:space="preserve">Expenditure           </t>
  </si>
  <si>
    <t>S. No.</t>
  </si>
  <si>
    <t>Month</t>
  </si>
  <si>
    <t>Total No. of Days in the month</t>
  </si>
  <si>
    <t>Anticipated No. of Working Days (3-8)</t>
  </si>
  <si>
    <t>Remarks</t>
  </si>
  <si>
    <t>Vacation Days</t>
  </si>
  <si>
    <t>Holidays outside Vacation period</t>
  </si>
  <si>
    <t>Total Holidays          (4+7)</t>
  </si>
  <si>
    <t xml:space="preserve">Sundays </t>
  </si>
  <si>
    <t>Other School Holidays</t>
  </si>
  <si>
    <t>Anticipated No. of working days</t>
  </si>
  <si>
    <t>Requirement of Foodgrains (in MTs)</t>
  </si>
  <si>
    <t>Table: AT-17</t>
  </si>
  <si>
    <t>Table: AT-3A</t>
  </si>
  <si>
    <t>Table: AT-3B</t>
  </si>
  <si>
    <t xml:space="preserve">Total </t>
  </si>
  <si>
    <t>Table: AT-7A</t>
  </si>
  <si>
    <t xml:space="preserve">Total Cooking cost expenditure                   </t>
  </si>
  <si>
    <t>Govt.</t>
  </si>
  <si>
    <t>Protein content     (in gms)</t>
  </si>
  <si>
    <t>Quantity                 (in gms)</t>
  </si>
  <si>
    <t>No. of Cooks cum helper</t>
  </si>
  <si>
    <t>Govt. aided</t>
  </si>
  <si>
    <t>Local body</t>
  </si>
  <si>
    <t>Table: AT-18</t>
  </si>
  <si>
    <t>Madarsas/ Maqtab</t>
  </si>
  <si>
    <t>State</t>
  </si>
  <si>
    <t>No. of Institutions  serving MDM</t>
  </si>
  <si>
    <t>PERFORMANCE</t>
  </si>
  <si>
    <r>
      <t>Financial (</t>
    </r>
    <r>
      <rPr>
        <b/>
        <i/>
        <sz val="10"/>
        <rFont val="Arial"/>
        <family val="2"/>
      </rPr>
      <t>Rs. in lakh)</t>
    </r>
  </si>
  <si>
    <t>Yet to start</t>
  </si>
  <si>
    <t>This information is based on the Academic Calendar prepared by the Education Department</t>
  </si>
  <si>
    <t xml:space="preserve">Balance requirement of kitchen  cum stores </t>
  </si>
  <si>
    <t>SI.No</t>
  </si>
  <si>
    <t>Component</t>
  </si>
  <si>
    <t>No. of Meals served</t>
  </si>
  <si>
    <t>Centre</t>
  </si>
  <si>
    <t>Total (col.8+11-14)</t>
  </si>
  <si>
    <t>Central assistance received</t>
  </si>
  <si>
    <t xml:space="preserve">*Norms are only for guidance. Actual number will be determined on the basis of ground reality. </t>
  </si>
  <si>
    <t>Total            (col 3+4+5+6)</t>
  </si>
  <si>
    <t>Total       (col.8+9+10+11)</t>
  </si>
  <si>
    <t>Total       (col.13+14+15+16)</t>
  </si>
  <si>
    <t>SHG</t>
  </si>
  <si>
    <t>NGO</t>
  </si>
  <si>
    <t>PRI - Panchayati Raj Institution</t>
  </si>
  <si>
    <t>SHG - Self Help Group</t>
  </si>
  <si>
    <t>VEC Village Education Committee</t>
  </si>
  <si>
    <t>WEC - Ward Education Committee</t>
  </si>
  <si>
    <t>Cooking Cost</t>
  </si>
  <si>
    <t>Transportation Assistance</t>
  </si>
  <si>
    <t>MME</t>
  </si>
  <si>
    <t>Honorarium to Cook-cum-Helper</t>
  </si>
  <si>
    <t>Kitchen-cum-Store</t>
  </si>
  <si>
    <t>Kitchen Devices</t>
  </si>
  <si>
    <t>Quantity (in gms)</t>
  </si>
  <si>
    <t>Diff. Between (7) -(12)</t>
  </si>
  <si>
    <t>Reasons for difference in col. 13</t>
  </si>
  <si>
    <t>Physical           [col. 3-col.5-col.7]</t>
  </si>
  <si>
    <t>Financial ( Rs. in lakh)                                       [col. 4-col.6-col.8]</t>
  </si>
  <si>
    <t xml:space="preserve">Unit Cost </t>
  </si>
  <si>
    <t>(Rs. In lakhs)</t>
  </si>
  <si>
    <t>No. of Institutions assigned to</t>
  </si>
  <si>
    <t>Grand total</t>
  </si>
  <si>
    <t>Govt. (Col.3-7-11)</t>
  </si>
  <si>
    <t>Govt. aided (col.4-8-12)</t>
  </si>
  <si>
    <t>Local body (col.5-9-13)</t>
  </si>
  <si>
    <t>Total (col.6-10-14)</t>
  </si>
  <si>
    <t>*Remarks</t>
  </si>
  <si>
    <t>Instalment / Component</t>
  </si>
  <si>
    <t>Amount (Rs. In lakhs)</t>
  </si>
  <si>
    <t>Date of receiving of funds by the State / UT</t>
  </si>
  <si>
    <t>Block*</t>
  </si>
  <si>
    <t>Amount</t>
  </si>
  <si>
    <t>Date</t>
  </si>
  <si>
    <t>Balance of 1st Instalment</t>
  </si>
  <si>
    <t>2nd Instalment</t>
  </si>
  <si>
    <t>Budget Provision</t>
  </si>
  <si>
    <t xml:space="preserve">Expenditure </t>
  </si>
  <si>
    <t xml:space="preserve"> Holidays</t>
  </si>
  <si>
    <t>Holidays</t>
  </si>
  <si>
    <t>No. of Schools not having Kitchen Shed</t>
  </si>
  <si>
    <t>Fund required</t>
  </si>
  <si>
    <t>Kitchen-cum-Store proposed this year</t>
  </si>
  <si>
    <t>Total fund required : (Col. 6+10+14+18)</t>
  </si>
  <si>
    <t>Gram Panchayat / School*</t>
  </si>
  <si>
    <t>District*</t>
  </si>
  <si>
    <t xml:space="preserve">*If the State releases the fund directly to District / block / Gram Panchayat / school level, then fill up the relevant column. </t>
  </si>
  <si>
    <t>Youth Club of NYK</t>
  </si>
  <si>
    <t>NYK: Nehru Yuva Kendra</t>
  </si>
  <si>
    <t>1. Cooks- cum- helpers engaged under Mid Day Meal Scheme</t>
  </si>
  <si>
    <t xml:space="preserve">2. Cost of meal per child per school day as per State Nutrition / Expenditure Norm including both, Central and State share. </t>
  </si>
  <si>
    <t>Cost   (in Rs.)</t>
  </si>
  <si>
    <t xml:space="preserve">Vegetables </t>
  </si>
  <si>
    <t>Central</t>
  </si>
  <si>
    <t>Proposed</t>
  </si>
  <si>
    <t>For Central Share</t>
  </si>
  <si>
    <t>For State Share</t>
  </si>
  <si>
    <t>Central Share</t>
  </si>
  <si>
    <t>Status of Releasing of Funds by the State / UT</t>
  </si>
  <si>
    <t>Date on which Block / Gram Panchyat / School / Cooking Agency received funds</t>
  </si>
  <si>
    <t>Directorate / Authority</t>
  </si>
  <si>
    <t xml:space="preserve">Cost of foodgrains </t>
  </si>
  <si>
    <t xml:space="preserve">3.  Per Unit Cooking Cost </t>
  </si>
  <si>
    <t xml:space="preserve">Kitchen-cum-store </t>
  </si>
  <si>
    <t xml:space="preserve">No. of Institutions </t>
  </si>
  <si>
    <t xml:space="preserve">Payment to FCI </t>
  </si>
  <si>
    <t>Qty (in MTs)</t>
  </si>
  <si>
    <t>Unspent Balance  {Col. (4+ 5)- 9}</t>
  </si>
  <si>
    <t>(Rs. in lakh)</t>
  </si>
  <si>
    <t>ii) Training of cook cum helpers</t>
  </si>
  <si>
    <t>iii) Replacement/repair/maintenance of cooking device, utensils, etc.</t>
  </si>
  <si>
    <t>v) Capacity builidng of officials</t>
  </si>
  <si>
    <t>i) Hiring charges of manpower at various levels</t>
  </si>
  <si>
    <t>iii) Office expenditure</t>
  </si>
  <si>
    <t>vi) Publicity, Preparation of relevant manuals</t>
  </si>
  <si>
    <t xml:space="preserve">vii) External Monitoring &amp; Evaluation </t>
  </si>
  <si>
    <t>Trust</t>
  </si>
  <si>
    <t>PRI / GP/ Urban Local Body</t>
  </si>
  <si>
    <t>GP - Gram Panchayat</t>
  </si>
  <si>
    <t>No. of children covered</t>
  </si>
  <si>
    <t>Kitchen-cum-store</t>
  </si>
  <si>
    <t>No. of meals to be served  (Col. 4 x Col. 5)</t>
  </si>
  <si>
    <t>Name of Distict</t>
  </si>
  <si>
    <t>State Share</t>
  </si>
  <si>
    <t>Table: AT-8A</t>
  </si>
  <si>
    <t>Total       (col. 8+9+  10+11)</t>
  </si>
  <si>
    <t>Total            (col 3+4 +5+6)</t>
  </si>
  <si>
    <t>Table: AT-6B</t>
  </si>
  <si>
    <t>kitchen cum store constructed through convergance</t>
  </si>
  <si>
    <t xml:space="preserve">Adhoc Grant (25%) </t>
  </si>
  <si>
    <t xml:space="preserve">(A) Recurring Assistance </t>
  </si>
  <si>
    <t xml:space="preserve">(B) Non-Recurring Assistance </t>
  </si>
  <si>
    <t>(Govt+LB)</t>
  </si>
  <si>
    <t>GA</t>
  </si>
  <si>
    <t>State Share(9+12-15)</t>
  </si>
  <si>
    <t>Total(10+13-16)</t>
  </si>
  <si>
    <t xml:space="preserve">No. of schools </t>
  </si>
  <si>
    <t>Name of  District</t>
  </si>
  <si>
    <t>Madarsa/Maqtab</t>
  </si>
  <si>
    <t xml:space="preserve">Bills raised by FCI </t>
  </si>
  <si>
    <t xml:space="preserve">Central Assistance Released by GOI </t>
  </si>
  <si>
    <t>(Rs. in Lakh)</t>
  </si>
  <si>
    <t>Management, Supervision, Training,  Internal Monitoring and External Monitoring</t>
  </si>
  <si>
    <t xml:space="preserve">Central Assistance Received from GoI </t>
  </si>
  <si>
    <t xml:space="preserve">Released by State Govt. if any </t>
  </si>
  <si>
    <t xml:space="preserve">Remarks </t>
  </si>
  <si>
    <t>Total (col. 3+4+5+6)</t>
  </si>
  <si>
    <t>Deworming tablets distributed</t>
  </si>
  <si>
    <t>Distribution of spectacles</t>
  </si>
  <si>
    <t xml:space="preserve">If the cooking cost has been revised several times during the year, then all such costs should be indicated in separate rows and dates of their application in remarks column. </t>
  </si>
  <si>
    <t>Central             (col6+9-12)</t>
  </si>
  <si>
    <t>Central Share(8+11-14)</t>
  </si>
  <si>
    <t>Recurring Assistance</t>
  </si>
  <si>
    <t>Non-Recurring Assistance</t>
  </si>
  <si>
    <t>Payment of Pending Bills of previous year</t>
  </si>
  <si>
    <t xml:space="preserve">Amount  </t>
  </si>
  <si>
    <t>Constructed with convergence</t>
  </si>
  <si>
    <t>Academic Calendar (No. of Days)</t>
  </si>
  <si>
    <t>Total No. of schools excluding newly opened school</t>
  </si>
  <si>
    <t>No. of Schools not having Kitchen-cum-store</t>
  </si>
  <si>
    <t>No. of children enrolled</t>
  </si>
  <si>
    <t>Recurring Asssitance</t>
  </si>
  <si>
    <t>Non Recurring Assistance</t>
  </si>
  <si>
    <t>Mode of Payment (cash / cheque / e-transfer)</t>
  </si>
  <si>
    <t xml:space="preserve">  Unutilized Budget</t>
  </si>
  <si>
    <t>Gen.</t>
  </si>
  <si>
    <t>SC.</t>
  </si>
  <si>
    <t>ST.</t>
  </si>
  <si>
    <t>Rs. In lakh</t>
  </si>
  <si>
    <t>Gen</t>
  </si>
  <si>
    <t>2013-14</t>
  </si>
  <si>
    <t>Table: AT-3C</t>
  </si>
  <si>
    <t>Table: AT- 3</t>
  </si>
  <si>
    <t>Primary (I-V)</t>
  </si>
  <si>
    <t>Primary with Upper Primary (I-VIII)</t>
  </si>
  <si>
    <t>Total no.  of institutions
in the State</t>
  </si>
  <si>
    <t>Total no.  of institutions
Serving MDM in the State</t>
  </si>
  <si>
    <t>Reasons for difference, if any</t>
  </si>
  <si>
    <t>1</t>
  </si>
  <si>
    <t>2</t>
  </si>
  <si>
    <t>3</t>
  </si>
  <si>
    <t>4</t>
  </si>
  <si>
    <t>5</t>
  </si>
  <si>
    <t>6</t>
  </si>
  <si>
    <t>7</t>
  </si>
  <si>
    <t>8</t>
  </si>
  <si>
    <t>Note: The institutions already counted under primary(col. 3) and upper primary(col. 4) should not be counted again in primary with upper primary(col.5)</t>
  </si>
  <si>
    <t xml:space="preserve">Total Institutions </t>
  </si>
  <si>
    <t>No. of Inst. For which Annual data entry completed</t>
  </si>
  <si>
    <t>No. of Inst. For which Monthly data entry completed</t>
  </si>
  <si>
    <t>May</t>
  </si>
  <si>
    <t>Jun</t>
  </si>
  <si>
    <t>Jul</t>
  </si>
  <si>
    <t>Aug</t>
  </si>
  <si>
    <t>Sep</t>
  </si>
  <si>
    <t>Oct</t>
  </si>
  <si>
    <t>Nov</t>
  </si>
  <si>
    <t xml:space="preserve">                                                                                                                                                                              </t>
  </si>
  <si>
    <t xml:space="preserve">Sl. </t>
  </si>
  <si>
    <t>Designation</t>
  </si>
  <si>
    <t>Working under MDMS</t>
  </si>
  <si>
    <t>State level</t>
  </si>
  <si>
    <t>District Level</t>
  </si>
  <si>
    <t>Block Level</t>
  </si>
  <si>
    <t>9</t>
  </si>
  <si>
    <t>10</t>
  </si>
  <si>
    <t>11</t>
  </si>
  <si>
    <t xml:space="preserve">District </t>
  </si>
  <si>
    <t xml:space="preserve">Action Taken by State Govt. </t>
  </si>
  <si>
    <t>Gender</t>
  </si>
  <si>
    <t>Caste</t>
  </si>
  <si>
    <t>community</t>
  </si>
  <si>
    <t>Serving by disadvantaged section</t>
  </si>
  <si>
    <t>Sitting Arrangement</t>
  </si>
  <si>
    <t xml:space="preserve">Total no. of cent. kitchen </t>
  </si>
  <si>
    <t>Physical details</t>
  </si>
  <si>
    <t>Financial details (Rs. in Lakh)</t>
  </si>
  <si>
    <t>No. of Institutions covered</t>
  </si>
  <si>
    <t>No. of CCH engaged at schools covered by centralised kitchen</t>
  </si>
  <si>
    <t xml:space="preserve">Honorarium paid to cooks working at centralized kitchen </t>
  </si>
  <si>
    <t>Honorarium paid to CCH at schools  covered by centralised kitchen</t>
  </si>
  <si>
    <t>Total honorarium paid  (col 9 + 10)</t>
  </si>
  <si>
    <t xml:space="preserve">Total no. of NGOs covering &gt; 20000 children </t>
  </si>
  <si>
    <t>Name of NGOs</t>
  </si>
  <si>
    <t>Total no. of institutions covered</t>
  </si>
  <si>
    <t>Total no. of children covered</t>
  </si>
  <si>
    <t>Maximum distance covered from Centralised Kitchen</t>
  </si>
  <si>
    <t>Foodgrain (in MT)</t>
  </si>
  <si>
    <t>Cooking cost (Rs in Lakh)</t>
  </si>
  <si>
    <t>Honorarium to CCH (Rs in Lakh)</t>
  </si>
  <si>
    <t>Transportation Assistance (Rs in Lakh)</t>
  </si>
  <si>
    <t>Released</t>
  </si>
  <si>
    <t>Utilization</t>
  </si>
  <si>
    <t>12</t>
  </si>
  <si>
    <t>13</t>
  </si>
  <si>
    <t>14</t>
  </si>
  <si>
    <t>15</t>
  </si>
  <si>
    <t>State(Yes/No) Give details</t>
  </si>
  <si>
    <t>District (Yes/No) Give details</t>
  </si>
  <si>
    <t>Block (Yes/No) Give details</t>
  </si>
  <si>
    <t>Dedicated Nodal Department for MDM</t>
  </si>
  <si>
    <t>Dedicated Nodal official for MDM</t>
  </si>
  <si>
    <t>Mode of receiving complaints</t>
  </si>
  <si>
    <r>
      <rPr>
        <b/>
        <sz val="7"/>
        <color indexed="8"/>
        <rFont val="Calibri"/>
        <family val="2"/>
      </rPr>
      <t xml:space="preserve">  </t>
    </r>
    <r>
      <rPr>
        <b/>
        <sz val="10"/>
        <color indexed="8"/>
        <rFont val="Calibri"/>
        <family val="2"/>
      </rPr>
      <t>Toll free number</t>
    </r>
  </si>
  <si>
    <r>
      <rPr>
        <b/>
        <sz val="7"/>
        <color indexed="8"/>
        <rFont val="Calibri"/>
        <family val="2"/>
      </rPr>
      <t xml:space="preserve">  </t>
    </r>
    <r>
      <rPr>
        <b/>
        <sz val="10"/>
        <color indexed="8"/>
        <rFont val="Calibri"/>
        <family val="2"/>
      </rPr>
      <t>Dedicated landline number</t>
    </r>
  </si>
  <si>
    <r>
      <rPr>
        <b/>
        <sz val="7"/>
        <color indexed="8"/>
        <rFont val="Calibri"/>
        <family val="2"/>
      </rPr>
      <t xml:space="preserve">  </t>
    </r>
    <r>
      <rPr>
        <b/>
        <sz val="10"/>
        <color indexed="8"/>
        <rFont val="Calibri"/>
        <family val="2"/>
      </rPr>
      <t>Call centre</t>
    </r>
  </si>
  <si>
    <r>
      <rPr>
        <b/>
        <sz val="7"/>
        <color indexed="8"/>
        <rFont val="Calibri"/>
        <family val="2"/>
      </rPr>
      <t xml:space="preserve">  </t>
    </r>
    <r>
      <rPr>
        <b/>
        <sz val="10"/>
        <color indexed="8"/>
        <rFont val="Calibri"/>
        <family val="2"/>
      </rPr>
      <t>Emails</t>
    </r>
  </si>
  <si>
    <r>
      <rPr>
        <b/>
        <sz val="7"/>
        <color indexed="8"/>
        <rFont val="Calibri"/>
        <family val="2"/>
      </rPr>
      <t xml:space="preserve">  </t>
    </r>
    <r>
      <rPr>
        <b/>
        <sz val="10"/>
        <color indexed="8"/>
        <rFont val="Calibri"/>
        <family val="2"/>
      </rPr>
      <t>Press news</t>
    </r>
  </si>
  <si>
    <r>
      <rPr>
        <b/>
        <sz val="7"/>
        <color indexed="8"/>
        <rFont val="Calibri"/>
        <family val="2"/>
      </rPr>
      <t xml:space="preserve">  </t>
    </r>
    <r>
      <rPr>
        <b/>
        <sz val="10"/>
        <color indexed="8"/>
        <rFont val="Calibri"/>
        <family val="2"/>
      </rPr>
      <t>Radio/T.V.</t>
    </r>
  </si>
  <si>
    <r>
      <rPr>
        <b/>
        <sz val="7"/>
        <color indexed="8"/>
        <rFont val="Calibri"/>
        <family val="2"/>
      </rPr>
      <t xml:space="preserve">  </t>
    </r>
    <r>
      <rPr>
        <b/>
        <sz val="10"/>
        <color indexed="8"/>
        <rFont val="Calibri"/>
        <family val="2"/>
      </rPr>
      <t>SMS</t>
    </r>
  </si>
  <si>
    <r>
      <rPr>
        <b/>
        <sz val="7"/>
        <color indexed="8"/>
        <rFont val="Calibri"/>
        <family val="2"/>
      </rPr>
      <t xml:space="preserve">  </t>
    </r>
    <r>
      <rPr>
        <b/>
        <sz val="10"/>
        <color indexed="8"/>
        <rFont val="Calibri"/>
        <family val="2"/>
      </rPr>
      <t>Postal system</t>
    </r>
  </si>
  <si>
    <t>Number of Complaints received and status of complaint</t>
  </si>
  <si>
    <t>Number of Complaints</t>
  </si>
  <si>
    <t>Year/Month  of receiving complaints</t>
  </si>
  <si>
    <t>Status of complaints</t>
  </si>
  <si>
    <t>Action taken</t>
  </si>
  <si>
    <t xml:space="preserve">Food Grain related issues </t>
  </si>
  <si>
    <t>Delay in Funds transfer</t>
  </si>
  <si>
    <t xml:space="preserve">Misappropriation of Funds </t>
  </si>
  <si>
    <t>Non payment of Honorarium to cook-cum-helpers</t>
  </si>
  <si>
    <t>Complaints against Centralized Kitchens/NGO/SHG</t>
  </si>
  <si>
    <t>Caste Discrimination</t>
  </si>
  <si>
    <t>Quality and Quantity of MDM</t>
  </si>
  <si>
    <t>Kitchen –cum-store</t>
  </si>
  <si>
    <t>Kitchen devices</t>
  </si>
  <si>
    <t xml:space="preserve">Mode of cooking /Fuel related </t>
  </si>
  <si>
    <t>Hygiene</t>
  </si>
  <si>
    <t>Harassment from Officials</t>
  </si>
  <si>
    <t xml:space="preserve">Non Distribution of medicines to children </t>
  </si>
  <si>
    <t>Corruption</t>
  </si>
  <si>
    <t xml:space="preserve">Inspection related </t>
  </si>
  <si>
    <t>Any untoward incident</t>
  </si>
  <si>
    <t>2014-15</t>
  </si>
  <si>
    <t>Free of cost</t>
  </si>
  <si>
    <t>Special Training Centers</t>
  </si>
  <si>
    <t>Total            (col 3+ 4+5+6)</t>
  </si>
  <si>
    <t>Total       (col. 8+9+ 10+11)</t>
  </si>
  <si>
    <t>Total       (col. 8+9+10+11)</t>
  </si>
  <si>
    <t>Table: AT-5 A</t>
  </si>
  <si>
    <t>Table: AT-5 C</t>
  </si>
  <si>
    <t>Table: AT-5 B</t>
  </si>
  <si>
    <r>
      <t xml:space="preserve">No. of working days </t>
    </r>
    <r>
      <rPr>
        <b/>
        <sz val="8"/>
        <color indexed="10"/>
        <rFont val="Arial"/>
        <family val="2"/>
      </rPr>
      <t xml:space="preserve">   </t>
    </r>
    <r>
      <rPr>
        <b/>
        <sz val="10"/>
        <color indexed="10"/>
        <rFont val="Arial"/>
        <family val="2"/>
      </rPr>
      <t xml:space="preserve">   </t>
    </r>
    <r>
      <rPr>
        <b/>
        <sz val="10"/>
        <rFont val="Arial"/>
        <family val="2"/>
      </rPr>
      <t xml:space="preserve">          </t>
    </r>
  </si>
  <si>
    <r>
      <t>No. of working days</t>
    </r>
    <r>
      <rPr>
        <b/>
        <sz val="8"/>
        <color indexed="10"/>
        <rFont val="Arial"/>
        <family val="2"/>
      </rPr>
      <t xml:space="preserve"> </t>
    </r>
    <r>
      <rPr>
        <b/>
        <sz val="10"/>
        <color indexed="10"/>
        <rFont val="Arial"/>
        <family val="2"/>
      </rPr>
      <t xml:space="preserve">   </t>
    </r>
    <r>
      <rPr>
        <b/>
        <sz val="10"/>
        <rFont val="Arial"/>
        <family val="2"/>
      </rPr>
      <t xml:space="preserve">          </t>
    </r>
  </si>
  <si>
    <t>**: includes unspent balance at State, District, Block and school level (including NGOs/Private Agencies).</t>
  </si>
  <si>
    <t>* Including Drought also, if applicable</t>
  </si>
  <si>
    <t xml:space="preserve">Closing Balance**                  (col.4+5-6)                         </t>
  </si>
  <si>
    <t xml:space="preserve">Closing Balance** (col.9+10-11)                         </t>
  </si>
  <si>
    <t xml:space="preserve">No. of Cook-cum-helpers approved by  PAB-MDM </t>
  </si>
  <si>
    <t xml:space="preserve">Cooking Cost Recieved                        </t>
  </si>
  <si>
    <t xml:space="preserve"> Recieved                        </t>
  </si>
  <si>
    <t>No. of CCH recieving honorarium through Bank Account</t>
  </si>
  <si>
    <t>2006-07</t>
  </si>
  <si>
    <t>2007-08</t>
  </si>
  <si>
    <t>2008-09</t>
  </si>
  <si>
    <t>2009-10</t>
  </si>
  <si>
    <t>2010-11</t>
  </si>
  <si>
    <t>2011-12</t>
  </si>
  <si>
    <t>2012-13</t>
  </si>
  <si>
    <t>Table: AT-11A</t>
  </si>
  <si>
    <t xml:space="preserve">Total no of Cook-cum-helper </t>
  </si>
  <si>
    <t>Name of NGO</t>
  </si>
  <si>
    <t>No. of Kitchens</t>
  </si>
  <si>
    <t>No. of institution covered</t>
  </si>
  <si>
    <t>SMC/VEC / WEC</t>
  </si>
  <si>
    <t>Name of Trust</t>
  </si>
  <si>
    <t>No. of SHG</t>
  </si>
  <si>
    <t>Total no. of Institutions</t>
  </si>
  <si>
    <t>Status</t>
  </si>
  <si>
    <t>No . of schools to be covered</t>
  </si>
  <si>
    <t>No. of IEC Activities</t>
  </si>
  <si>
    <t>Level</t>
  </si>
  <si>
    <t>District/ Block</t>
  </si>
  <si>
    <t>School</t>
  </si>
  <si>
    <t>Tools</t>
  </si>
  <si>
    <t>Audio Video</t>
  </si>
  <si>
    <t>Print</t>
  </si>
  <si>
    <t>Traditional (Nukkad Natak, Folk Songs, Rallies, Others)</t>
  </si>
  <si>
    <t>Expendituer Incurred (in Rs)</t>
  </si>
  <si>
    <t>`</t>
  </si>
  <si>
    <t>No. of schools having hand washing facilities</t>
  </si>
  <si>
    <t>Tap</t>
  </si>
  <si>
    <t>Hand pump</t>
  </si>
  <si>
    <t>Pond/ well/ Stream</t>
  </si>
  <si>
    <t>Teacher</t>
  </si>
  <si>
    <t>Community</t>
  </si>
  <si>
    <t>CCH</t>
  </si>
  <si>
    <t>2. a.</t>
  </si>
  <si>
    <t>Name of food items</t>
  </si>
  <si>
    <t>Pending bills of previous year</t>
  </si>
  <si>
    <t xml:space="preserve">Name of Organization/ Institute for conducting social audit </t>
  </si>
  <si>
    <t>Completed (Yes/ No)</t>
  </si>
  <si>
    <t xml:space="preserve">In Progress (Training/ conduct at school/ public hearing)  </t>
  </si>
  <si>
    <t>Not yet started</t>
  </si>
  <si>
    <t>Total Exp.     (in Rs)</t>
  </si>
  <si>
    <t xml:space="preserve">State functionaries </t>
  </si>
  <si>
    <t xml:space="preserve">Source of information </t>
  </si>
  <si>
    <t xml:space="preserve">Media </t>
  </si>
  <si>
    <t>Social Audit Report</t>
  </si>
  <si>
    <t>Number of complaints on discrimination on</t>
  </si>
  <si>
    <t xml:space="preserve">Parent/Children/Community </t>
  </si>
  <si>
    <t>Total (col 6+7) *</t>
  </si>
  <si>
    <t>Nature of Complaints</t>
  </si>
  <si>
    <t>No. of CCH having bank account</t>
  </si>
  <si>
    <t>Quantity</t>
  </si>
  <si>
    <t>Cost (in Rs.)</t>
  </si>
  <si>
    <t>Frequency</t>
  </si>
  <si>
    <t>1. A - Honorarium to Cook cum helpers (per month):</t>
  </si>
  <si>
    <t xml:space="preserve">Special Training Centers : Special Training Centre under SSA, Education Gaurantee Scheme center, Alternative and Innovative Education and NCLP schools </t>
  </si>
  <si>
    <t xml:space="preserve">     of Labour Department. </t>
  </si>
  <si>
    <t xml:space="preserve">              of Labour Department. </t>
  </si>
  <si>
    <t>Table: AT-5 D</t>
  </si>
  <si>
    <t>Reasons for Less payment Col. (7-9)</t>
  </si>
  <si>
    <t>Table: AT-6C</t>
  </si>
  <si>
    <t xml:space="preserve">Table: AT-11 : Sanction and Utilisation of Central assistance towards construction of Kitchen-cum-store (Primary &amp; Upper Primary,Classes I-VIII) </t>
  </si>
  <si>
    <t xml:space="preserve">Table: AT-11A : Sanction and Utilisation of Central assistance towards construction of Kitchen-cum-store (Primary &amp; Upper Primary,Classes I-VIII) </t>
  </si>
  <si>
    <t xml:space="preserve">Table: AT-12  : Sanction and Utilisation of Central assistance towards procurement of Kitchen Devices (Primary &amp; Upper Primary,Classes I-VIII) </t>
  </si>
  <si>
    <t>PAB Approval for CCH</t>
  </si>
  <si>
    <t>*No. of additional cooks required over and above PAB Approval</t>
  </si>
  <si>
    <t>No. of Primary Institutions</t>
  </si>
  <si>
    <t>No. of SMCs formed</t>
  </si>
  <si>
    <t>No. of Schools monitored by SMCs</t>
  </si>
  <si>
    <t>No. of Upper Primary Institutions</t>
  </si>
  <si>
    <t>Table: AT-18 : Formation of School Management Committee (SMC) at School Level for Monitoring the Scheme</t>
  </si>
  <si>
    <t>Table: AT-19 : Responsibility of Implementation</t>
  </si>
  <si>
    <t>Table: AT-19</t>
  </si>
  <si>
    <t>Weekly Iron &amp; Folic Acid Supplementation (WIFS)</t>
  </si>
  <si>
    <t>No. of CCH engaged at Cent. Kitchen</t>
  </si>
  <si>
    <t>* Total number of cook-cum-helpers can not exceed the norms for engagement of cook-cum-helpers.</t>
  </si>
  <si>
    <t>Multi tap</t>
  </si>
  <si>
    <t>Type of hand washing facilities (number of schools)</t>
  </si>
  <si>
    <t>Plinth Area 1 (20sq Mtr)</t>
  </si>
  <si>
    <t>Plinth Area 2 (24 sq Mtr)</t>
  </si>
  <si>
    <t>Plinth Area 3 (28 sq Mtr)</t>
  </si>
  <si>
    <t>Plinth Area 4 (32 sq Mtr)</t>
  </si>
  <si>
    <t>Gen. Col. 3-Col.15</t>
  </si>
  <si>
    <t>SC.  Col. 4-Col.16</t>
  </si>
  <si>
    <t>ST.  Col. 5-Col.17</t>
  </si>
  <si>
    <t>Total Col. 19+Col.20+Col.21</t>
  </si>
  <si>
    <t>(Rs. In  Lakh)</t>
  </si>
  <si>
    <t>Total sanctioned</t>
  </si>
  <si>
    <t>Additional Food Items (per child)</t>
  </si>
  <si>
    <t>Contractual/Part time worker</t>
  </si>
  <si>
    <t>Full meal in lieu of MDM</t>
  </si>
  <si>
    <t>Children benefitted</t>
  </si>
  <si>
    <t>Meals served</t>
  </si>
  <si>
    <t>Name of the items</t>
  </si>
  <si>
    <t>In kind</t>
  </si>
  <si>
    <t>In any other form</t>
  </si>
  <si>
    <t>Additional Food Item</t>
  </si>
  <si>
    <t>Value
(In Rs)</t>
  </si>
  <si>
    <t xml:space="preserve">No. of schools received contribution </t>
  </si>
  <si>
    <t>2016-17</t>
  </si>
  <si>
    <t xml:space="preserve">No. of CCHs engaged  </t>
  </si>
  <si>
    <t xml:space="preserve">No. of CCHs engaged </t>
  </si>
  <si>
    <t xml:space="preserve">Procured (C) </t>
  </si>
  <si>
    <t>Table: AT-12 A</t>
  </si>
  <si>
    <t>Anticipated No. of working days for NCLP schools</t>
  </si>
  <si>
    <t xml:space="preserve">Cooking Cost </t>
  </si>
  <si>
    <t>Mid Day Meal Scheme</t>
  </si>
  <si>
    <t xml:space="preserve">Number of institutions </t>
  </si>
  <si>
    <t xml:space="preserve">Meals not served </t>
  </si>
  <si>
    <t>No. of working days</t>
  </si>
  <si>
    <t xml:space="preserve">Number of children </t>
  </si>
  <si>
    <t>Whether allowance is paid to children</t>
  </si>
  <si>
    <t xml:space="preserve">Foodgrains (Wheat/Rice/Coarse grain) </t>
  </si>
  <si>
    <t xml:space="preserve">Table: AT-12 A : Sanction and Utilisation of Central assistance towards replacement of Kitchen Devices  </t>
  </si>
  <si>
    <t xml:space="preserve">Proposed number of children  </t>
  </si>
  <si>
    <t>Note : State may indicate their plinth area and size of the kitchen-cum-stores if they have any other plinth area than mentioned in the table.</t>
  </si>
  <si>
    <t xml:space="preserve">No. of schools covered </t>
  </si>
  <si>
    <t xml:space="preserve">No. of children covered </t>
  </si>
  <si>
    <t>Health Check -ups carried out</t>
  </si>
  <si>
    <t>Mode of cooking (No. of Schools)</t>
  </si>
  <si>
    <t xml:space="preserve">LPG </t>
  </si>
  <si>
    <t>Solar cooker</t>
  </si>
  <si>
    <t>Fire wood</t>
  </si>
  <si>
    <t>Tasting of food (number of schools)</t>
  </si>
  <si>
    <t>Parents</t>
  </si>
  <si>
    <t xml:space="preserve">Name of the Accredited / Recognised lab engaged for testing </t>
  </si>
  <si>
    <t xml:space="preserve">Collected </t>
  </si>
  <si>
    <t>Tested</t>
  </si>
  <si>
    <t>Meeting norms</t>
  </si>
  <si>
    <t>Below norms</t>
  </si>
  <si>
    <t xml:space="preserve">Number of samples </t>
  </si>
  <si>
    <t>Result (No. of samples)</t>
  </si>
  <si>
    <t xml:space="preserve">Number of </t>
  </si>
  <si>
    <t>Schools inspected by Govt. officials</t>
  </si>
  <si>
    <t>Meetings of District level committee headed by the senior most Member of Parliament of Loksabha</t>
  </si>
  <si>
    <t>Meetings of District Steering cum Monitoring committee headed by District Megistrate</t>
  </si>
  <si>
    <t>Table: AT-10 A</t>
  </si>
  <si>
    <t>2017-18</t>
  </si>
  <si>
    <t>2015-16</t>
  </si>
  <si>
    <t>Constructed through convergence</t>
  </si>
  <si>
    <t>Procured through convergence</t>
  </si>
  <si>
    <t>Table AT- 13: Details of mode of cooking</t>
  </si>
  <si>
    <t>Table AT-13</t>
  </si>
  <si>
    <t>Table AT -14 : Quality, Safety and Hygiene</t>
  </si>
  <si>
    <t>Table: AT- 14</t>
  </si>
  <si>
    <t>Table AT -14 A : Testing of Food Samples by accredited labs</t>
  </si>
  <si>
    <t>Table: AT- 14 A</t>
  </si>
  <si>
    <t>Table AT -15 : Contribution by community in form of  Tithi Bhojan or any other similar practice</t>
  </si>
  <si>
    <t>Table: AT- 15</t>
  </si>
  <si>
    <t>Table AT -16 : Interuptions in serving of MDM and MDM allowance paid to children</t>
  </si>
  <si>
    <t>Table: AT- 16</t>
  </si>
  <si>
    <t>Table - AT - 21</t>
  </si>
  <si>
    <t>Table AT -22 :Information on NGOs covering more than 20000 children, if any</t>
  </si>
  <si>
    <t>Table: AT- 22</t>
  </si>
  <si>
    <t>Table-AT- 23</t>
  </si>
  <si>
    <t>Table AT - 24 : Details of discrimination of any kind in MDMS</t>
  </si>
  <si>
    <t>Table - AT - 24</t>
  </si>
  <si>
    <t>Table AT- 25: Details of Grievance Redressal cell</t>
  </si>
  <si>
    <t>Table: AT- 25</t>
  </si>
  <si>
    <t>Table: AT-26</t>
  </si>
  <si>
    <t>Table: AT-26 A</t>
  </si>
  <si>
    <t>Table: AT-27</t>
  </si>
  <si>
    <t>Table: AT-27 A</t>
  </si>
  <si>
    <t>Table: AT-27 B</t>
  </si>
  <si>
    <t>Table: AT-28</t>
  </si>
  <si>
    <t xml:space="preserve">Table: AT-28 A </t>
  </si>
  <si>
    <t>Table: AT-29</t>
  </si>
  <si>
    <t>Table: AT-30</t>
  </si>
  <si>
    <t>Table: AT-2A</t>
  </si>
  <si>
    <t>No. of schools having parents roaster</t>
  </si>
  <si>
    <t>No. of schools having tasting register</t>
  </si>
  <si>
    <t xml:space="preserve">Table: AT-20 : Information on Cooking Agencies </t>
  </si>
  <si>
    <t xml:space="preserve">Table: AT-20 </t>
  </si>
  <si>
    <t>No. of Inst. For which daily data transferred to central server</t>
  </si>
  <si>
    <t>Table-AT- 23 A</t>
  </si>
  <si>
    <t>11 = 5+6+9+10</t>
  </si>
  <si>
    <t>Table AT -10 C :Details of IEC Activities</t>
  </si>
  <si>
    <t>Table - AT - 10 C</t>
  </si>
  <si>
    <t>Table: AT 10 D - Manpower dedicated for MDMS</t>
  </si>
  <si>
    <t>Table-AT- 10D</t>
  </si>
  <si>
    <t>Table: AT-31</t>
  </si>
  <si>
    <t>Contents</t>
  </si>
  <si>
    <t>Table No.</t>
  </si>
  <si>
    <t>Particulars</t>
  </si>
  <si>
    <t>AT- 1</t>
  </si>
  <si>
    <t>AT - 2</t>
  </si>
  <si>
    <t>AT - 2 A</t>
  </si>
  <si>
    <t>AT - 3</t>
  </si>
  <si>
    <t>AT- 3 A</t>
  </si>
  <si>
    <t>AT- 3 B</t>
  </si>
  <si>
    <t>AT-3 C</t>
  </si>
  <si>
    <t>AT - 4</t>
  </si>
  <si>
    <t>AT - 4 A</t>
  </si>
  <si>
    <t>AT - 5</t>
  </si>
  <si>
    <t>AT - 5 A</t>
  </si>
  <si>
    <t>AT - 5 B</t>
  </si>
  <si>
    <t>AT - 5 C</t>
  </si>
  <si>
    <t>AT - 5 D</t>
  </si>
  <si>
    <t>AT - 6</t>
  </si>
  <si>
    <t>AT - 6 A</t>
  </si>
  <si>
    <t>AT - 6 B</t>
  </si>
  <si>
    <t>AT - 6 C</t>
  </si>
  <si>
    <t>AT - 7</t>
  </si>
  <si>
    <t>AT - 7 A</t>
  </si>
  <si>
    <t>AT - 8</t>
  </si>
  <si>
    <t>AT - 8 A</t>
  </si>
  <si>
    <t>AT - 9</t>
  </si>
  <si>
    <t>AT - 10</t>
  </si>
  <si>
    <t>AT - 10 A</t>
  </si>
  <si>
    <t>AT - 10 B</t>
  </si>
  <si>
    <t xml:space="preserve">Details of Social Audit </t>
  </si>
  <si>
    <t>AT - 10 C</t>
  </si>
  <si>
    <t>Details of IEC Activities</t>
  </si>
  <si>
    <t>AT - 10 D</t>
  </si>
  <si>
    <t>Manpower dedicated for MDMS</t>
  </si>
  <si>
    <t>AT - 11</t>
  </si>
  <si>
    <t xml:space="preserve">Sanction and Utilisation of Central assistance towards construction of Kitchen-cum-store (Primary &amp; Upper Primary,Classes I-VIII) </t>
  </si>
  <si>
    <t>AT - 11 A</t>
  </si>
  <si>
    <t>AT - 12</t>
  </si>
  <si>
    <t xml:space="preserve">Sanction and Utilisation of Central assistance towards procurement of Kitchen Devices (Primary &amp; Upper Primary,Classes I-VIII) </t>
  </si>
  <si>
    <t>AT - 12 A</t>
  </si>
  <si>
    <t>Sanction and Utilisation of Central assistance towards replacement of Kitchen Devices</t>
  </si>
  <si>
    <t>AT - 13</t>
  </si>
  <si>
    <t>Details of mode of cooking</t>
  </si>
  <si>
    <t>AT - 14</t>
  </si>
  <si>
    <t>Quality, Safety and Hygiene</t>
  </si>
  <si>
    <t>AT - 14 A</t>
  </si>
  <si>
    <t>Testing of Food Samples</t>
  </si>
  <si>
    <t>AT - 15</t>
  </si>
  <si>
    <t>Contribution by community in form of  Tithi Bhojan or any other similar practice</t>
  </si>
  <si>
    <t>AT - 16</t>
  </si>
  <si>
    <t>Interuptions in serving of MDM and MDM allowance paid to children</t>
  </si>
  <si>
    <t>AT - 17</t>
  </si>
  <si>
    <t>AT - 18</t>
  </si>
  <si>
    <t>Formation of School Management Committee (SMC) at School Level for Monitoring the Scheme</t>
  </si>
  <si>
    <t>AT - 19</t>
  </si>
  <si>
    <t>Responsibility of Implementation</t>
  </si>
  <si>
    <t>AT - 20</t>
  </si>
  <si>
    <t xml:space="preserve">Information on Cooking Agencies </t>
  </si>
  <si>
    <t>AT - 21</t>
  </si>
  <si>
    <t>Details of engagement and apportionment of honorarium to cook cum helpers (CCH) between schools and centralized kitchen.</t>
  </si>
  <si>
    <t>AT - 22</t>
  </si>
  <si>
    <t>Information on NGOs covering more than 20000 children, if any</t>
  </si>
  <si>
    <t>AT - 23</t>
  </si>
  <si>
    <t>AT - 23 A</t>
  </si>
  <si>
    <t>AT - 24</t>
  </si>
  <si>
    <t>Details of discrimination of any kind in MDMS</t>
  </si>
  <si>
    <t>AT - 25</t>
  </si>
  <si>
    <t>Details of Grievance Redressal cell</t>
  </si>
  <si>
    <t>AT - 26</t>
  </si>
  <si>
    <t>AT - 26 A</t>
  </si>
  <si>
    <t>AT - 27</t>
  </si>
  <si>
    <t>AT - 27 A</t>
  </si>
  <si>
    <t>AT - 27 B</t>
  </si>
  <si>
    <t>AT - 27 C</t>
  </si>
  <si>
    <t>AT - 27 D</t>
  </si>
  <si>
    <t>AT - 28</t>
  </si>
  <si>
    <t>AT - 28 A</t>
  </si>
  <si>
    <t>AT - 29</t>
  </si>
  <si>
    <t>AT - 30</t>
  </si>
  <si>
    <t>AT - 31</t>
  </si>
  <si>
    <t xml:space="preserve">Mid Day Meal Scheme </t>
  </si>
  <si>
    <t xml:space="preserve">Average number of children availed MDM </t>
  </si>
  <si>
    <t>Table: AT- 4B</t>
  </si>
  <si>
    <t xml:space="preserve">Table AT-4B: Information on Aadhaar Enrolment </t>
  </si>
  <si>
    <t>Total Enrolment</t>
  </si>
  <si>
    <t>Number of children having Aadhaar</t>
  </si>
  <si>
    <t>Number of children applied for Aadhaar</t>
  </si>
  <si>
    <t xml:space="preserve">Number of children without Aadhaar </t>
  </si>
  <si>
    <t>Number of proxy names deleted</t>
  </si>
  <si>
    <t>Table: AT- 10 E</t>
  </si>
  <si>
    <t>Table AT-10 E: Information on Kitchen Gardens</t>
  </si>
  <si>
    <t>Total no.  of institutions</t>
  </si>
  <si>
    <t>Total institutions where setting up of kitchen garden is possible</t>
  </si>
  <si>
    <t>No. of institutions already having kitchen gardens</t>
  </si>
  <si>
    <t>No. of institutions where setting up of kitchen garden is in progress</t>
  </si>
  <si>
    <t>Amount paid to children (in Rs)</t>
  </si>
  <si>
    <t>Foodgrains provided to children (in MT)</t>
  </si>
  <si>
    <t>Covered through centralised kitchen</t>
  </si>
  <si>
    <t>Requirement of Pulses (in MTs)</t>
  </si>
  <si>
    <t>Pulse 1 (name)</t>
  </si>
  <si>
    <t>Pulse 2 (name)</t>
  </si>
  <si>
    <t>Pulse 3 (name)</t>
  </si>
  <si>
    <t>Pulse 4 (name)</t>
  </si>
  <si>
    <t>Pulse 5 (name)</t>
  </si>
  <si>
    <t>Table: AT-27C</t>
  </si>
  <si>
    <t>Maximum number of institutions for which daily data transferred during the month</t>
  </si>
  <si>
    <t xml:space="preserve">Closing Balance*                 (col.4+5-6)                         </t>
  </si>
  <si>
    <t xml:space="preserve">Closing Balance*  (col.9+10-11)                         </t>
  </si>
  <si>
    <t>*: includes unspent balance at State, District, Block and school level (including NGOs/Private Agencies).</t>
  </si>
  <si>
    <t xml:space="preserve">Closing Balance*                  (col.4+5-6)                         </t>
  </si>
  <si>
    <t xml:space="preserve">Closing Balance* (col.9+10-11)                         </t>
  </si>
  <si>
    <t>* State</t>
  </si>
  <si>
    <t>*State</t>
  </si>
  <si>
    <t xml:space="preserve">*State (col.7+10-13) </t>
  </si>
  <si>
    <t>*state share includes funds as well as monetary value of the commodities supplied by the State/UT</t>
  </si>
  <si>
    <t>* state share includes funds as well as monetary value of the commodities supplied by the State/UT</t>
  </si>
  <si>
    <t>Table - AT - 10 B</t>
  </si>
  <si>
    <t>Table: AT-27 D</t>
  </si>
  <si>
    <t>Total No. of Cook-cum-helpers required in drought affected areas, if any</t>
  </si>
  <si>
    <t>Table: AT- 32</t>
  </si>
  <si>
    <t>Foodgrains</t>
  </si>
  <si>
    <t xml:space="preserve">Hon. to cook-cum-helpers </t>
  </si>
  <si>
    <t>Allocation</t>
  </si>
  <si>
    <t>Utilisation</t>
  </si>
  <si>
    <t>Allocation (Centre +State)</t>
  </si>
  <si>
    <t>Utilisation (Centre +State)</t>
  </si>
  <si>
    <t>Table: AT-32A</t>
  </si>
  <si>
    <t>Information on Kitchen Garden</t>
  </si>
  <si>
    <t xml:space="preserve">AT - 10 E </t>
  </si>
  <si>
    <t>AT - 4 B</t>
  </si>
  <si>
    <t>Information on Aadhaar Enrolment</t>
  </si>
  <si>
    <t>AT - 32</t>
  </si>
  <si>
    <t>AT - 32 A</t>
  </si>
  <si>
    <t>Coarse Grains</t>
  </si>
  <si>
    <t>2018-19</t>
  </si>
  <si>
    <t>Number of School Working Days (Primary,Classes I-V) for 2019-20</t>
  </si>
  <si>
    <t>Number of School Working Days (Upper Primary,Classes VI-VIII) for 2019-20</t>
  </si>
  <si>
    <t>Proposal for coverage of children and working days  for 2019-20  (Primary Classes, I-V)</t>
  </si>
  <si>
    <t>Proposal for coverage of children and working days  for 2019-20  (Upper Primary,Classes VI-VIII)</t>
  </si>
  <si>
    <t>Proposal for coverage of children for NCLP Schools during 2019-20</t>
  </si>
  <si>
    <t>Proposal for coverage of children and working days  for Primary (Classes I-V) in Drought affected areas  during 2019-20</t>
  </si>
  <si>
    <t>Proposal for coverage of children and working days  for  Upper Primary (Classes VI-VIII)in Drought affected areas  during 2019-20</t>
  </si>
  <si>
    <t>Requirement of kitchen-cum-stores in the Primary and Upper Primary schools for the year 2019-20</t>
  </si>
  <si>
    <t>Requirement of kitchen cum stores as per Plinth Area Norm in the Primary and Upper Primary schools for the year 2019-20</t>
  </si>
  <si>
    <t>Requirement of Cook cum Helpers for 2019-20</t>
  </si>
  <si>
    <t>Budget Provision for the Year 2019-20</t>
  </si>
  <si>
    <t>Annual Work Plan and Budget 2019-20</t>
  </si>
  <si>
    <t>No. of institutions where setting up of kitchen garden is proposed during 2019-20</t>
  </si>
  <si>
    <t>Annual Work Plan and Budget  2019-20</t>
  </si>
  <si>
    <t>Annual Work Plan &amp; Budget 2019-20</t>
  </si>
  <si>
    <t>Proposals for 2019-20</t>
  </si>
  <si>
    <t>Table: AT-26 : Number of School Working Days (Primary,Classes I-V) for 2019-20</t>
  </si>
  <si>
    <t>Table: AT-26A : Number of School Working Days (Upper Primary,Classes VI-VIII) for 2019-20</t>
  </si>
  <si>
    <t>Table: AT-27: Proposal for coverage of children and working days  for 2019-20 (Primary Classes, I-V)</t>
  </si>
  <si>
    <t>Table: AT-27 A: Proposal for coverage of children and working days  for 2019-20 (Upper Primary,Classes VI-VIII)</t>
  </si>
  <si>
    <t>Table: AT-27 B: Proposal for coverage of children for NCLP Schools during 2019-20</t>
  </si>
  <si>
    <t>Table: AT-27C : Proposal for coverage of children and working days  for Primary (Classes I-V) in Drought affected areas  during 2019-20</t>
  </si>
  <si>
    <t>Table: AT-27 D : Proposal for coverage of children and working days  for Upper Primary (Classes VI-VIII) in Drought affected areas  during 2019-20</t>
  </si>
  <si>
    <t>Table: AT-28 A: Requirement of kitchen cum stores as per Plinth Area Norm in the Primary and Upper Primary schools for the year 2019-20</t>
  </si>
  <si>
    <t>Table: AT-31 : Budget Provision for the Year 2019-20</t>
  </si>
  <si>
    <t>GENERAL INFORMATION for 2018-19</t>
  </si>
  <si>
    <t>Details of  Provisions  in the State Budget 2018-19</t>
  </si>
  <si>
    <t>No. of Institutions in the State vis a vis Institutions serving MDM during 2018-19</t>
  </si>
  <si>
    <t>No. of Institutions covered  (Primary, Classes I-V)  during 2018-19</t>
  </si>
  <si>
    <t>No. of Institutions covered (Upper Primary with Primary, Classes I-VIII) during 2018-19</t>
  </si>
  <si>
    <t>No. of Institutions covered (Upper Primary without Primary, Classes VI-VIII) during 2018-19</t>
  </si>
  <si>
    <t>Enrolment vis-à-vis availed for MDM  (Primary,Classes I- V) during 2018-19</t>
  </si>
  <si>
    <t>PAB-MDM Approval vs. PERFORMANCE (Primary, Classes I - V) during 2018-19</t>
  </si>
  <si>
    <t>PAB-MDM Approval vs. PERFORMANCE (Upper Primary, Classes VI to VIII) during 2018-19</t>
  </si>
  <si>
    <t>PAB-MDM Approval vs. PERFORMANCE NCLP Schools during 2018-19</t>
  </si>
  <si>
    <t>PAB-MDM Approval vs. PERFORMANCE (Primary, Classes I - V) during 2018-19 - Drought</t>
  </si>
  <si>
    <t>PAB-MDM Approval vs. PERFORMANCE (Upper Primary, Classes VI to VIII) during 2018-19 - Drought</t>
  </si>
  <si>
    <t>Utilisation of foodgrains  (Primary, Classes I-V) during 2018-19</t>
  </si>
  <si>
    <t>Utilisation of foodgrains  (Upper Primary, Classes VI-VIII) during 2018-19</t>
  </si>
  <si>
    <t>PAYMENT OF COST OF FOOD GRAINS TO FCI (Primary and Upper Primary Classes I-VIII) during 2018-19</t>
  </si>
  <si>
    <t>Utilisation of foodgrains (Coarse Grain) during 2018-19</t>
  </si>
  <si>
    <t>Utilisation of Cooking Cost (Primary, Classes I-V) during 2018-19</t>
  </si>
  <si>
    <t>Utilisation of Central Assitance towards Transportation Assistance (Primary &amp; Upper Primary,Classes I-VIII) during 2018-19</t>
  </si>
  <si>
    <t>Utilisation of Central Assistance towards MME  (Primary &amp; Upper Primary,Classes I-VIII) during 2018-19</t>
  </si>
  <si>
    <t>Details of Meetings at district level during 2018-19</t>
  </si>
  <si>
    <t>Coverage under Rashtriya Bal Swasthya Karykram (School Health Programme) - 2018-19</t>
  </si>
  <si>
    <t>Annual and Monthly data entry status in MDM-MIS during 2018-19</t>
  </si>
  <si>
    <t>Implementation of Automated Monitoring System  during 2018-19</t>
  </si>
  <si>
    <t>PAB-MDM Approval vs. PERFORMANCE (Primary Classes I to V) during 2018-19 - Drought</t>
  </si>
  <si>
    <t>Table: AT-1: GENERAL INFORMATION for 2018-19</t>
  </si>
  <si>
    <t>Table: AT-2 :  Details of  Provisions  in the State Budget 2018-19</t>
  </si>
  <si>
    <t>Table AT-3: No. of Institutions in the State vis a vis Institutions serving MDM during 2018-19</t>
  </si>
  <si>
    <t>Table: AT-3A: No. of Institutions covered  (Primary, Classes I-V)  during 2018-19</t>
  </si>
  <si>
    <t>Table: AT-3B: No. of Institutions covered (Upper Primary with Primary, Classes I-VIII) during 2018-19</t>
  </si>
  <si>
    <t>Table: AT-3C: No. of Institutions covered (Upper Primary without Primary, Classes VI-VIII) during 2018-19</t>
  </si>
  <si>
    <t>Table: AT-4: Enrolment vis-à-vis availed for MDM  (Primary,Classes I- V) during 2018-19</t>
  </si>
  <si>
    <t>Table: AT-5:  PAB-MDM Approval vs. PERFORMANCE (Primary, Classes I - V) during 2018-19</t>
  </si>
  <si>
    <t>MDM-PAB Approval for 2018-19</t>
  </si>
  <si>
    <t>Table: AT-5 A:  PAB-MDM Approval vs. PERFORMANCE (Upper Primary, Classes VI to VIII) during 2018-19</t>
  </si>
  <si>
    <t>Table: AT-5 B:  PAB-MDM Approval vs. PERFORMANCE - STC (NCLP Schools) during 2018-19</t>
  </si>
  <si>
    <t>MDM-PAB Approval for2018-19</t>
  </si>
  <si>
    <t>Table: AT-5 C:  PAB-MDM Approval vs. PERFORMANCE (Primary, Classes I - V) during 2018-19 - Drought</t>
  </si>
  <si>
    <t>Table: AT-5 D:  PAB-MDM Approval vs. PERFORMANCE (Upper Primary, Classes VI to VIII) during 2018-19 - Drought</t>
  </si>
  <si>
    <t>Table: AT-6: Utilisation of foodgrains  (Primary, Classes I-V) during 2018-19</t>
  </si>
  <si>
    <t>Gross Allocation for the  FY 2018-19</t>
  </si>
  <si>
    <t>Table: AT-6A: Utilisation of foodgrains  (Upper Primary, Classes VI-VIII) during 2018-19</t>
  </si>
  <si>
    <t>Allocation for cost of foodgrains for 2018-19</t>
  </si>
  <si>
    <t>Table: AT-6C: Utilisation of foodgrains (Coarse Grain) during 2018-19</t>
  </si>
  <si>
    <t xml:space="preserve">Allocation for 2018-19                                </t>
  </si>
  <si>
    <t>Allocation for 2018-19</t>
  </si>
  <si>
    <t>Allocation for FY 2018-19</t>
  </si>
  <si>
    <t>Table: AT-9 : Utilisation of Central Assitance towards Transportation Assistance (Primary &amp; Upper Primary,Classes I-VIII) during 2018-19</t>
  </si>
  <si>
    <t>Table: AT-10 :  Utilisation of Central Assistance towards MME  (Primary &amp; Upper Primary,Classes I-VIII) during 2018-19</t>
  </si>
  <si>
    <t>Allocation for  2018-19</t>
  </si>
  <si>
    <t>Table: AT-10 A : Details of Meetings at district level during 2018-19</t>
  </si>
  <si>
    <t xml:space="preserve">Table AT - 10 B : Details of Social Audit during 2018-19 </t>
  </si>
  <si>
    <t>*Total sanctioned during 2006-07  to 2018-19</t>
  </si>
  <si>
    <t>*Total sanction during 2006-07 to 2018-19</t>
  </si>
  <si>
    <t>*Total Sanction during 2012-13 to 2018-19</t>
  </si>
  <si>
    <t>Table: AT-17 : Coverage under Rashtriya Bal Swasthya Karykram (School Health Programme) - 2018-19</t>
  </si>
  <si>
    <t>Table AT - 23 Annual and Monthly data entry status in MDM-MIS during 2018-19</t>
  </si>
  <si>
    <t>Table AT - 23 A- Implementation of Automated Monitoring System  during 2018-19</t>
  </si>
  <si>
    <t>Kitchen-cum-store sanctioned during 2006-07 to 2018-19</t>
  </si>
  <si>
    <t>Engaged in 2018-19</t>
  </si>
  <si>
    <t>Table: AT-32:  PAB-MDM Approval vs. PERFORMANCE (Primary Classes I to V) during 2018-19 - Drought</t>
  </si>
  <si>
    <t>Table: AT-32 A:  PAB-MDM Approval vs. PERFORMANCE (Upper Primary, Classes VI to VIII) during 2018-19 - Drought</t>
  </si>
  <si>
    <t>(For the Period 01.04.18 to 31.03.19)</t>
  </si>
  <si>
    <t>During 01.04.18 to 31.03.19</t>
  </si>
  <si>
    <t xml:space="preserve">No. of working days (During 01.04.18 to 31.03.19)                  </t>
  </si>
  <si>
    <t>During 01.04.18 to 31.03.2019</t>
  </si>
  <si>
    <t>(For the Period 01.4.18 to 31.03.19)</t>
  </si>
  <si>
    <t>(As on 31st March, 2019)</t>
  </si>
  <si>
    <t>As on 31st March, 2019</t>
  </si>
  <si>
    <t>Budget Released till 31.03.2019</t>
  </si>
  <si>
    <t>Enrolment (As on 30.09.2018)</t>
  </si>
  <si>
    <t>TotalEnrolment (As on 30.09.2018)</t>
  </si>
  <si>
    <t>Opening Balance as on 01.4.18</t>
  </si>
  <si>
    <t>Opening Balance as on 01.04.18</t>
  </si>
  <si>
    <t xml:space="preserve">Total Unspent Balance as on 31.03.2019   </t>
  </si>
  <si>
    <t xml:space="preserve">Opening Balance as on 01.04.2018                                   </t>
  </si>
  <si>
    <t xml:space="preserve">Total Unspent Balance as on 31.03.2019                                            </t>
  </si>
  <si>
    <t>Opening Balance as on 01.04.2018</t>
  </si>
  <si>
    <t>Unspent Balance as on 31.03.2019</t>
  </si>
  <si>
    <t xml:space="preserve">Unspent Balance as on 31.03.2019  [Col. 4+ Col.5+Col.6 -Col.8]  </t>
  </si>
  <si>
    <t>Unspent balance as on 31.03.2019               [Col: (4+5)-7]</t>
  </si>
  <si>
    <t>Opening balance as on 01.04.18</t>
  </si>
  <si>
    <t>Apr, 2018</t>
  </si>
  <si>
    <t>Dec, 2018</t>
  </si>
  <si>
    <t>Jan, 2019</t>
  </si>
  <si>
    <t>Feb, 2019</t>
  </si>
  <si>
    <t>Mar, 2019</t>
  </si>
  <si>
    <t>April,19</t>
  </si>
  <si>
    <t>May,19</t>
  </si>
  <si>
    <t>June,19</t>
  </si>
  <si>
    <t>July,19</t>
  </si>
  <si>
    <t>August,19</t>
  </si>
  <si>
    <t>September,19</t>
  </si>
  <si>
    <t>October,19</t>
  </si>
  <si>
    <t>November,19</t>
  </si>
  <si>
    <t>December,19</t>
  </si>
  <si>
    <t>January,20</t>
  </si>
  <si>
    <t>February,20</t>
  </si>
  <si>
    <t>March,20</t>
  </si>
  <si>
    <t>January, 20</t>
  </si>
  <si>
    <t>February, 20</t>
  </si>
  <si>
    <t>March, 20</t>
  </si>
  <si>
    <t>k</t>
  </si>
  <si>
    <t>Table: AT-29 : Requirement of Kitchen Devices (new) during 2019-20 in Primary &amp; Upper Primary Schools</t>
  </si>
  <si>
    <t xml:space="preserve">Enrolment range 01-50 </t>
  </si>
  <si>
    <t>No. of schools</t>
  </si>
  <si>
    <t>Central share</t>
  </si>
  <si>
    <t>requirement of funds (Rs in lakh)</t>
  </si>
  <si>
    <t xml:space="preserve">Enrolment range 51-150 </t>
  </si>
  <si>
    <t xml:space="preserve">Enrolment range 151-250 </t>
  </si>
  <si>
    <t xml:space="preserve">Enrolment range 251 &amp; Above </t>
  </si>
  <si>
    <t>Table: AT-29 A : Replacement of Kitchen Devices during 2019-20 in Primary &amp; Upper Primary Schools</t>
  </si>
  <si>
    <t>Table: AT-29A</t>
  </si>
  <si>
    <t>State share</t>
  </si>
  <si>
    <t>Requirement of funds (Rs in lakh)</t>
  </si>
  <si>
    <t>Table: AT-28 B</t>
  </si>
  <si>
    <t>AT - 28 B</t>
  </si>
  <si>
    <t>Replacement of Kitchen Devices during 2019-20 in Primary &amp; Upper Primary Schools</t>
  </si>
  <si>
    <t>Table: AT-6B: PAYMENT OF COST OF FOOD GRAINS TO FCI (Primary and Upper Primary Classes I-VIII) during 2018-19</t>
  </si>
  <si>
    <t>Table AT 21 :Details of engagement and apportionment of honorarium to cook cum helpers (CCH) between schools and centralized kitchen</t>
  </si>
  <si>
    <t>Table: AT 30 :  Requirement of Cook cum Helpers for 2019-20</t>
  </si>
  <si>
    <t>Table: AT-28 B: Repair of kitchen cum stores constructed ten years ago</t>
  </si>
  <si>
    <t>Repair of kitchen cum stores constructed ten years ago</t>
  </si>
  <si>
    <t>AT- 29 A</t>
  </si>
  <si>
    <t>Requirement of Kitchen Devices (new) during 2019-20 in Primary &amp; Upper Primary Schools</t>
  </si>
  <si>
    <t>Repair of kitchen-cum-stores</t>
  </si>
  <si>
    <t>Releasing of Funds from State to Directorate / Authority / District / Block / School level during 2018-19</t>
  </si>
  <si>
    <t>Table: AT-2A : Releasing of Funds from State to Directorate / Authority / District / Block / School level during 2018-19</t>
  </si>
  <si>
    <t>Table: AT-4A: Enrolment vis-a-vis availed for MDM  (Upper Primary, Classes VI - VIII) during 2018-19</t>
  </si>
  <si>
    <t>Enrolment vis-a-vis availed for MDM  (Upper Primary, Classes VI - VIII) during 2018-19</t>
  </si>
  <si>
    <t>Utilisation of Cooking cost (Upper Primary Classes, VI-VIII) during 2018-19</t>
  </si>
  <si>
    <t>Table: AT-7A: Utilisation of Cooking cost (Upper Primary Classes, VI-VIII) during 2018-19</t>
  </si>
  <si>
    <t>Table: AT-7: Utilisation of Cooking Cost (Primary Classes I-V) during 2018-19</t>
  </si>
  <si>
    <t>Table AT - 8 :Utilisation of funds towards honorarium to Cook-cum-Helpers (Primary classes I-V) during 2018-19</t>
  </si>
  <si>
    <t>Table AT - 8A : Utilisation of funds towards honorarium to Cook-cum-Helpers (Upper Primary classes VI-VIII) during 2018-19</t>
  </si>
  <si>
    <t>Requirement of funds for Transportation Assistance</t>
  </si>
  <si>
    <t>Feb</t>
  </si>
  <si>
    <t>Mar</t>
  </si>
  <si>
    <t>Table: AT-28: Requirement of kitchen-cum-stores in Primary and Upper Primary schools for the year 2019-20</t>
  </si>
  <si>
    <t>No. of Kitchens constructed prior to FY 2008-09</t>
  </si>
  <si>
    <t>No. of Kitchens constructed prior to 2008-09 and require repairs</t>
  </si>
  <si>
    <t>Utilisation of funds towards honorarium to Cook-cum-Helpers (Primary classes I-V) during 2018-19</t>
  </si>
  <si>
    <t>Utilisation of funds towards honorarium to Cook-cum-Helpers (Upper Primary classes VI-VIII) during 2018-19</t>
  </si>
  <si>
    <t>Mode of data collection (SMS/ IVRS/ Mobile App/ Web Application/ Others)</t>
  </si>
  <si>
    <t>Name of Agency implementing AMS in State/UT</t>
  </si>
  <si>
    <t>Total Funds required (Rs in lakh)</t>
  </si>
  <si>
    <t>Rate  of Transportation Assistance (Per quintal)</t>
  </si>
  <si>
    <t>PDS rate (Rs per Quintal)</t>
  </si>
  <si>
    <t>Temple, Gurudwara, Jail etc. (pls specify)</t>
  </si>
  <si>
    <t>No. of working days on which MDM served *</t>
  </si>
  <si>
    <t>Average No. of children availed MDM [Col. 8/Col. 9] *</t>
  </si>
  <si>
    <t>*This information will be used for computing Performance Grading Index (PGI) also.</t>
  </si>
  <si>
    <t>No. of children provided with spectacles</t>
  </si>
  <si>
    <t>No. of children identified with refractive errors</t>
  </si>
  <si>
    <t>Name of the Krishi Vigyan Kendra (KVK)</t>
  </si>
  <si>
    <t>Table: AT- 10 F</t>
  </si>
  <si>
    <t>Table AT-10 F: Information on Training of Cook-cum-Helpers</t>
  </si>
  <si>
    <t>Total no.  of Cook-cum-Helpers engaged</t>
  </si>
  <si>
    <t xml:space="preserve">Total no. of Cook-cum-Helpers trained during the year </t>
  </si>
  <si>
    <t>No. of Master Trainers</t>
  </si>
  <si>
    <t>Duration of training</t>
  </si>
  <si>
    <t xml:space="preserve">Modules used in the training </t>
  </si>
  <si>
    <t>Name of Training Agency</t>
  </si>
  <si>
    <t>AT - 10 F</t>
  </si>
  <si>
    <t>Information on Training of Cook-cum-Helpers</t>
  </si>
  <si>
    <t>Action Taken by State Govt. on findings of Social Audit Report</t>
  </si>
  <si>
    <t>Name of the post</t>
  </si>
  <si>
    <t>Old Scale of pay</t>
  </si>
  <si>
    <t>Present scale of pay</t>
  </si>
  <si>
    <t>Organiser</t>
  </si>
  <si>
    <t>2500-5000+G.P. 500</t>
  </si>
  <si>
    <t>7700-24200</t>
  </si>
  <si>
    <t>Cook</t>
  </si>
  <si>
    <t>1300-3000+G.P. 300</t>
  </si>
  <si>
    <t>4100-12500</t>
  </si>
  <si>
    <t>Cook Assistant</t>
  </si>
  <si>
    <t>950-2000+G.P 200</t>
  </si>
  <si>
    <t>3000-9000</t>
  </si>
  <si>
    <t>Bengal gram / Green gram</t>
  </si>
  <si>
    <t>Potato (Only on Fridays)</t>
  </si>
  <si>
    <t>Egg</t>
  </si>
  <si>
    <t>46-52 gms</t>
  </si>
  <si>
    <t>2019-20 *</t>
  </si>
  <si>
    <t xml:space="preserve">* GOI have not given any specific instruction regarding enhancement of cooking cost the assistance given during 2018-19 has been proposed for 2019-20 also </t>
  </si>
  <si>
    <t>Sd/-V. Amuthavalli</t>
  </si>
  <si>
    <t>Commissioner  of Social Welfare</t>
  </si>
  <si>
    <t>// By Order //</t>
  </si>
  <si>
    <t xml:space="preserve">For Commissioner of Social Welfare </t>
  </si>
  <si>
    <t>(In lakhs)</t>
  </si>
  <si>
    <t>Opening balance as on 1.4.18</t>
  </si>
  <si>
    <t>GOI release for       2018-19</t>
  </si>
  <si>
    <r>
      <t>State Government is providing Egg an additional food on all school working days to MDM beneficiaries from State Budget.  For Non Egg eating children, Banana is provided as a substitute.  For the year 2018-19 Rs. 403.89</t>
    </r>
    <r>
      <rPr>
        <b/>
        <sz val="10"/>
        <color indexed="10"/>
        <rFont val="Arial"/>
        <family val="2"/>
      </rPr>
      <t xml:space="preserve"> </t>
    </r>
    <r>
      <rPr>
        <b/>
        <sz val="10"/>
        <rFont val="Arial"/>
        <family val="2"/>
      </rPr>
      <t>crore has been allotted in the State Budget for incurring expenditure towards Egg and Banana.</t>
    </r>
  </si>
  <si>
    <t>25.04.2018</t>
  </si>
  <si>
    <t>27.08.2018</t>
  </si>
  <si>
    <t>25.01.2018</t>
  </si>
  <si>
    <t xml:space="preserve">The State Government is releasing its own funds without awaiting GOI's releases and the cooking cost is being credited into the accounts of the Noon Meal Organiser at the appropriate time. </t>
  </si>
  <si>
    <t>Cost of Foodgrains</t>
  </si>
  <si>
    <t>Ariyalur</t>
  </si>
  <si>
    <t>Chennai</t>
  </si>
  <si>
    <t>Coimbatore</t>
  </si>
  <si>
    <t>Cuddalore</t>
  </si>
  <si>
    <t>Dharmapuri</t>
  </si>
  <si>
    <t>Dindigul</t>
  </si>
  <si>
    <t>Erode</t>
  </si>
  <si>
    <t>Kancheepuram</t>
  </si>
  <si>
    <t>Kannyakumari</t>
  </si>
  <si>
    <t>Karur</t>
  </si>
  <si>
    <t>Krishnagiri</t>
  </si>
  <si>
    <t>Madurai</t>
  </si>
  <si>
    <t>Nagapattinam</t>
  </si>
  <si>
    <t>Namakkal</t>
  </si>
  <si>
    <t xml:space="preserve"> The Nilgiris</t>
  </si>
  <si>
    <t xml:space="preserve">Perambalur </t>
  </si>
  <si>
    <t>Pudukkottai</t>
  </si>
  <si>
    <t>Ramnad</t>
  </si>
  <si>
    <t>Salem</t>
  </si>
  <si>
    <t>Sivagangai</t>
  </si>
  <si>
    <t>Thanjavur</t>
  </si>
  <si>
    <t>Theni</t>
  </si>
  <si>
    <t>Thiruchirapalli</t>
  </si>
  <si>
    <t>Thiruvallur</t>
  </si>
  <si>
    <t>Thiruvarur</t>
  </si>
  <si>
    <t>Thirunelveli</t>
  </si>
  <si>
    <t>Tirupur</t>
  </si>
  <si>
    <t>Thiruvannamalai</t>
  </si>
  <si>
    <t>Tuticorin</t>
  </si>
  <si>
    <t>Vellore</t>
  </si>
  <si>
    <t>Villupuram</t>
  </si>
  <si>
    <t xml:space="preserve">Virudhunagar </t>
  </si>
  <si>
    <r>
      <t xml:space="preserve">Under contingency funds, the District carryover IEC activities like, Printing of Pamphlets, Establishing stalls at Trade Fair and at times rally is also conducted for creating awareness like, Dengue, Clean India etc.,  among the public and school student about the implementation of the programme.  For the current year </t>
    </r>
    <r>
      <rPr>
        <b/>
        <sz val="12"/>
        <rFont val="Arial"/>
        <family val="2"/>
      </rPr>
      <t>Rs. 16.00 lakhs</t>
    </r>
    <r>
      <rPr>
        <sz val="12"/>
        <rFont val="Arial"/>
        <family val="2"/>
      </rPr>
      <t xml:space="preserve"> has been released by the State Government for the above said purpose. </t>
    </r>
  </si>
  <si>
    <t xml:space="preserve">Chennai </t>
  </si>
  <si>
    <t>King Institute, Guindy, Chennai-32</t>
  </si>
  <si>
    <t>_</t>
  </si>
  <si>
    <t>Conforms to provisions with respect of Microbiological Parameters of Food Safety and Standards Act 2006 and Rules and Regulation made there under</t>
  </si>
  <si>
    <t>Food Analysis Laboratory, Coimbatore</t>
  </si>
  <si>
    <t>Government Food Analysis  Laboratory, Salem</t>
  </si>
  <si>
    <t>Report yet to be received</t>
  </si>
  <si>
    <t>Government Food Analysis  Laboratory, Madurai</t>
  </si>
  <si>
    <t>Tirunelveli</t>
  </si>
  <si>
    <t>Government Food Analysis Laboratory, Tirunelveli</t>
  </si>
  <si>
    <t>Government Food Analysis  Laboratory, Thanjavur</t>
  </si>
  <si>
    <t>There is no interruption in serving Mid Day Meals to children in any of the District</t>
  </si>
  <si>
    <t>______ NIL ____</t>
  </si>
  <si>
    <t>_______ NIL _______</t>
  </si>
  <si>
    <t>______ NIL ______</t>
  </si>
  <si>
    <t>_____ NIL _____</t>
  </si>
  <si>
    <t>______ NIL _____</t>
  </si>
  <si>
    <t>____ NIL ____</t>
  </si>
  <si>
    <t>______ NIL _______</t>
  </si>
  <si>
    <t>Sd/- V. Amuthavalli</t>
  </si>
  <si>
    <t>Commissioner of Social Welfare</t>
  </si>
  <si>
    <t>// By Order//</t>
  </si>
  <si>
    <t>For Commissioner of Social Welfare</t>
  </si>
  <si>
    <t>NIL</t>
  </si>
  <si>
    <t xml:space="preserve">NIL </t>
  </si>
  <si>
    <t>Upper Primary     (VI-VIII)</t>
  </si>
  <si>
    <t>____ NIL _____</t>
  </si>
  <si>
    <t>Every month salary to Cook-cum-Helpers is released through ECS to the respective bank accounts.</t>
  </si>
  <si>
    <t>Rs. 750/- Per MT.</t>
  </si>
  <si>
    <t>Mother Terasa Women University, Dindigul</t>
  </si>
  <si>
    <t>Yes</t>
  </si>
  <si>
    <t>V.V. Vanniyaperumal College for Women</t>
  </si>
  <si>
    <t>Personal Assistant to District Collector (NMP) / Assistant Accounts Officer (NMP) / Block Development Officer / Deputy Block Development Officer/ Typist</t>
  </si>
  <si>
    <t>Assistant Director / PC to Commissioner</t>
  </si>
  <si>
    <t>Assistant Director (Training)</t>
  </si>
  <si>
    <t>Assistant Director (Monitoring)</t>
  </si>
  <si>
    <t xml:space="preserve">Assistant with Computer knowledge </t>
  </si>
  <si>
    <t>Data Entry Operator</t>
  </si>
  <si>
    <t>Office Assistant</t>
  </si>
  <si>
    <t>Commissioner / Joint Director / Assistant Director / Accounts Officer / Assistant Accounts Officer / Superintendent / Assistant</t>
  </si>
  <si>
    <t>System Manager</t>
  </si>
  <si>
    <t>Administrative Officer</t>
  </si>
  <si>
    <t>No allotment</t>
  </si>
  <si>
    <t>1 Day</t>
  </si>
  <si>
    <t>Modules are prepared in State office and Distributed to all training centres</t>
  </si>
  <si>
    <t>Training is always conducted by the experts in each field. Hence there are no Master Trainers. The training for CCH was inaugurated in each District by the District Collector &amp; Additional Collector. The speakers were Food Safety Officer, Fire Safety Officer, District Project Officer (ICDS), District Social Welfare Officer, Child Development Project Officer (ICDS), Official from Gas Agency, Official from Catering &amp; Hotel Management and Medical Officer.</t>
  </si>
  <si>
    <t>Horticulture Dept., Community, School's own initiative</t>
  </si>
  <si>
    <t>School's own initiative</t>
  </si>
  <si>
    <t>Horticulture Dept., School's own initiative</t>
  </si>
  <si>
    <t>Horticulture Department, School HM, Noonmeal Workers, Students own initiative.</t>
  </si>
  <si>
    <t>*2006-07 - 8124 units 
2007-08 - 15020 units
2008-09 - 8526 units
2009-10 - 9615 units
2013-14 - 6979 units (only new schools)
2014-15 - 6032 units (only new schools)
              ------------------
               54926 units
              ------------------</t>
  </si>
  <si>
    <r>
      <t xml:space="preserve">2011-12 &amp; 2012 -13 - No allocation of funds towards kitchen devices
2012-13- 17312 units (Replacement only)
2013-14 - 5831 units (Replacement only)
2014-15 - 8526 units (Replacement only)
2015-16 - 9615 units (Replacement only)
              ----------------
     </t>
    </r>
    <r>
      <rPr>
        <b/>
        <sz val="10"/>
        <rFont val="Arial"/>
        <family val="2"/>
      </rPr>
      <t>Total 41284 Units 
              ----------------</t>
    </r>
  </si>
  <si>
    <t>S.No</t>
  </si>
  <si>
    <t>Data obtained from Department of Public Health and Preventive Medicine vide letter R.No. 13690 / HEB /A1 / 2019, Dated 8.4.2019.</t>
  </si>
  <si>
    <t>SMS</t>
  </si>
  <si>
    <t>BSNL</t>
  </si>
  <si>
    <t xml:space="preserve">Commissionerate  of Social Welfare,
No. 1 , Jeenis Road,
Panagal Maaligai 2nd Floor,
Saidapet, Chennai-15.
</t>
  </si>
  <si>
    <t>Joint Director (NMP)</t>
  </si>
  <si>
    <t>Through Mail / Phone / Letters</t>
  </si>
  <si>
    <t>Complaint Box at District &amp; Block Level are provided in a conspicuous place for easy accessibility for public to put their complaints</t>
  </si>
  <si>
    <t>Tiruvallur (1800-425-7003) Tiruvannamalai (1800-425-4978) Tiruvarur (1800-425-5125) Erode (1800-425-8367) Nilgiris (1800-425-6250) Tirupur (1800-425-0421) Thanjavur (1800-425-3998) Kanniyakumari (1800-425-44048) Vellore (1800-425-4982) Sivagangai (1800-425-4186) Madurai (1800-425-1938) Tuticorin (1800-425-0676) Theni (1800-425-0045) Salem (1800-425-1124) Dindigul (1800-425-0382) Tirunelveli (1800-425-00768) Namakkal  (1800 4255 4444), Coimbatore  (18004251049), Dharmapuri (1800 425 1071)  Krishnagiri (18004257009)  Trichy (18004256867)  Virudhunagar (18004252528) Pudukottai (18004252230) Perambalur (18004254166) Ramnad (18004254187) Cuddalore (1800-425-4151) Kancheepuram (1800-425-2372) Karur (1800-425-2556) &amp; Villupuram (1800-425-2528) Districts  has been provided with toll free Number respectively</t>
  </si>
  <si>
    <t>044 24351442</t>
  </si>
  <si>
    <t>dsw@tn.nic.in</t>
  </si>
  <si>
    <t>This information is based on the Academic Calendar prepared by the Education Department Vide 3987/ J2 / 2019, Dated 13.03.2019</t>
  </si>
  <si>
    <t>Pulse 1 (Tur dhal)</t>
  </si>
  <si>
    <t>Pulse 2 (Black bengal gram)</t>
  </si>
  <si>
    <t>Pulse 3 (Green gram)</t>
  </si>
  <si>
    <t>Centre share *</t>
  </si>
  <si>
    <t>Flexi fund @ 5% for new interventions  *</t>
  </si>
  <si>
    <t>* 1. Setting up of R.O. Plant in 1500 NMCs @ Rs. 1.25 lakhs each = Rs.18,75,00,000</t>
  </si>
  <si>
    <t>2. Kitchen gardeninig to 2700 NMCs @ Rs.5000/- = Rs. 1,35,00,000</t>
  </si>
  <si>
    <t>3. Whitewashing to 4000 NMCs @ Rs. 5,000/- = Rs. 2,00,00,000</t>
  </si>
  <si>
    <t>Total 22,10,00,000 (It is requested to permission to utilise the flexifund of Rs.22.10 crores from the unutilised fund available with the state.</t>
  </si>
  <si>
    <t>No.of District</t>
  </si>
  <si>
    <t>Sweet Pongal, Sooji Halwa, Vada, Appalam, Banana, Sweets, Vegetable Curry, Sweet Poridge etc.,</t>
  </si>
  <si>
    <t>Cooking Stainless steel, Plastic bins, Mats, Note Books and Stove etc,</t>
  </si>
  <si>
    <t>Tamil Nadu</t>
  </si>
  <si>
    <t>State : Tamil Nadu</t>
  </si>
  <si>
    <t>State :Tamil Nadu</t>
  </si>
  <si>
    <t>State:Tamil Nadu</t>
  </si>
  <si>
    <t>STATE : Tamil Nadu</t>
  </si>
  <si>
    <t>STATE:Tamil Nadu</t>
  </si>
  <si>
    <r>
      <t xml:space="preserve">State: </t>
    </r>
    <r>
      <rPr>
        <b/>
        <u val="single"/>
        <sz val="10"/>
        <rFont val="Arial"/>
        <family val="2"/>
      </rPr>
      <t>____________________</t>
    </r>
  </si>
  <si>
    <r>
      <t xml:space="preserve">State: </t>
    </r>
    <r>
      <rPr>
        <b/>
        <u val="single"/>
        <sz val="10"/>
        <rFont val="Arial"/>
        <family val="2"/>
      </rPr>
      <t>Tamil Nadu</t>
    </r>
  </si>
  <si>
    <t>State :</t>
  </si>
  <si>
    <t>Stage</t>
  </si>
  <si>
    <t>PAB-MDM Approval</t>
  </si>
  <si>
    <t>Average number of children availed MDM</t>
  </si>
  <si>
    <t>% children availed MDM</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</si>
</sst>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4009]dd\ mmmm\ yyyy"/>
    <numFmt numFmtId="179" formatCode="0.000"/>
    <numFmt numFmtId="180" formatCode="0.0"/>
    <numFmt numFmtId="181" formatCode="0.0000"/>
    <numFmt numFmtId="182" formatCode="0.000000"/>
    <numFmt numFmtId="183" formatCode="0.00000"/>
    <numFmt numFmtId="184" formatCode="0.0000000"/>
    <numFmt numFmtId="185" formatCode="&quot;Yes&quot;;&quot;Yes&quot;;&quot;No&quot;"/>
    <numFmt numFmtId="186" formatCode="&quot;True&quot;;&quot;True&quot;;&quot;False&quot;"/>
    <numFmt numFmtId="187" formatCode="&quot;On&quot;;&quot;On&quot;;&quot;Off&quot;"/>
    <numFmt numFmtId="188" formatCode="[$€-2]\ #,##0.00_);[Red]\([$€-2]\ #,##0.00\)"/>
  </numFmts>
  <fonts count="139">
    <font>
      <sz val="10"/>
      <name val="Arial"/>
      <family val="0"/>
    </font>
    <font>
      <sz val="11"/>
      <color indexed="8"/>
      <name val="Calibri"/>
      <family val="2"/>
    </font>
    <font>
      <b/>
      <sz val="10"/>
      <name val="Arial"/>
      <family val="2"/>
    </font>
    <font>
      <b/>
      <i/>
      <u val="single"/>
      <sz val="12"/>
      <name val="Arial"/>
      <family val="2"/>
    </font>
    <font>
      <b/>
      <sz val="14"/>
      <name val="Arial"/>
      <family val="2"/>
    </font>
    <font>
      <b/>
      <u val="single"/>
      <sz val="12"/>
      <name val="Arial"/>
      <family val="2"/>
    </font>
    <font>
      <b/>
      <sz val="12"/>
      <name val="Arial"/>
      <family val="2"/>
    </font>
    <font>
      <b/>
      <u val="single"/>
      <sz val="10"/>
      <name val="Arial"/>
      <family val="2"/>
    </font>
    <font>
      <sz val="8"/>
      <name val="Arial"/>
      <family val="2"/>
    </font>
    <font>
      <i/>
      <sz val="10"/>
      <name val="Arial"/>
      <family val="2"/>
    </font>
    <font>
      <b/>
      <sz val="16"/>
      <name val="Arial"/>
      <family val="2"/>
    </font>
    <font>
      <sz val="12"/>
      <name val="Arial"/>
      <family val="2"/>
    </font>
    <font>
      <sz val="11"/>
      <name val="Arial"/>
      <family val="2"/>
    </font>
    <font>
      <b/>
      <i/>
      <u val="single"/>
      <sz val="10"/>
      <name val="Arial"/>
      <family val="2"/>
    </font>
    <font>
      <b/>
      <sz val="11"/>
      <name val="Arial"/>
      <family val="2"/>
    </font>
    <font>
      <b/>
      <u val="single"/>
      <sz val="11"/>
      <name val="Arial"/>
      <family val="2"/>
    </font>
    <font>
      <b/>
      <i/>
      <sz val="10"/>
      <name val="Arial"/>
      <family val="2"/>
    </font>
    <font>
      <b/>
      <sz val="11"/>
      <color indexed="8"/>
      <name val="Calibri"/>
      <family val="2"/>
    </font>
    <font>
      <sz val="11"/>
      <color indexed="8"/>
      <name val="Arial"/>
      <family val="2"/>
    </font>
    <font>
      <b/>
      <sz val="11"/>
      <color indexed="8"/>
      <name val="Arial"/>
      <family val="2"/>
    </font>
    <font>
      <b/>
      <sz val="12"/>
      <color indexed="8"/>
      <name val="Arial"/>
      <family val="2"/>
    </font>
    <font>
      <b/>
      <sz val="10"/>
      <color indexed="8"/>
      <name val="Arial"/>
      <family val="2"/>
    </font>
    <font>
      <b/>
      <u val="single"/>
      <sz val="12"/>
      <color indexed="8"/>
      <name val="Arial"/>
      <family val="2"/>
    </font>
    <font>
      <b/>
      <i/>
      <sz val="11"/>
      <color indexed="8"/>
      <name val="Calibri"/>
      <family val="2"/>
    </font>
    <font>
      <b/>
      <i/>
      <sz val="11"/>
      <name val="Arial"/>
      <family val="2"/>
    </font>
    <font>
      <i/>
      <sz val="11"/>
      <name val="Arial"/>
      <family val="2"/>
    </font>
    <font>
      <b/>
      <i/>
      <sz val="10"/>
      <color indexed="8"/>
      <name val="Arial"/>
      <family val="2"/>
    </font>
    <font>
      <b/>
      <i/>
      <sz val="11"/>
      <color indexed="8"/>
      <name val="Arial"/>
      <family val="2"/>
    </font>
    <font>
      <b/>
      <u val="single"/>
      <sz val="14"/>
      <color indexed="8"/>
      <name val="Arial"/>
      <family val="2"/>
    </font>
    <font>
      <b/>
      <sz val="10"/>
      <color indexed="8"/>
      <name val="Calibri"/>
      <family val="2"/>
    </font>
    <font>
      <i/>
      <u val="single"/>
      <sz val="11"/>
      <name val="Arial"/>
      <family val="2"/>
    </font>
    <font>
      <b/>
      <sz val="12"/>
      <name val="Trebuchet MS"/>
      <family val="2"/>
    </font>
    <font>
      <b/>
      <sz val="16"/>
      <name val="Trebuchet MS"/>
      <family val="2"/>
    </font>
    <font>
      <sz val="10"/>
      <name val="Trebuchet MS"/>
      <family val="2"/>
    </font>
    <font>
      <b/>
      <sz val="10"/>
      <name val="Trebuchet MS"/>
      <family val="2"/>
    </font>
    <font>
      <b/>
      <i/>
      <sz val="10"/>
      <name val="Trebuchet MS"/>
      <family val="2"/>
    </font>
    <font>
      <b/>
      <sz val="7"/>
      <color indexed="8"/>
      <name val="Calibri"/>
      <family val="2"/>
    </font>
    <font>
      <b/>
      <sz val="10"/>
      <color indexed="10"/>
      <name val="Arial"/>
      <family val="2"/>
    </font>
    <font>
      <b/>
      <sz val="8"/>
      <color indexed="10"/>
      <name val="Arial"/>
      <family val="2"/>
    </font>
    <font>
      <b/>
      <i/>
      <sz val="12"/>
      <name val="Trebuchet MS"/>
      <family val="2"/>
    </font>
    <font>
      <sz val="36"/>
      <name val="Arial"/>
      <family val="2"/>
    </font>
    <font>
      <sz val="28"/>
      <name val="Arial"/>
      <family val="2"/>
    </font>
    <font>
      <b/>
      <sz val="14"/>
      <color indexed="8"/>
      <name val="Arial"/>
      <family val="2"/>
    </font>
    <font>
      <b/>
      <i/>
      <sz val="10"/>
      <color indexed="8"/>
      <name val="Calibri"/>
      <family val="2"/>
    </font>
    <font>
      <i/>
      <sz val="10"/>
      <name val="Trebuchet MS"/>
      <family val="2"/>
    </font>
    <font>
      <b/>
      <sz val="8"/>
      <name val="Arial"/>
      <family val="2"/>
    </font>
    <font>
      <sz val="11"/>
      <name val="VANAVIL-Avvaiyar"/>
      <family val="0"/>
    </font>
    <font>
      <b/>
      <i/>
      <u val="single"/>
      <sz val="11"/>
      <name val="Arial"/>
      <family val="2"/>
    </font>
    <font>
      <sz val="11"/>
      <name val="Calibri"/>
      <family val="2"/>
    </font>
    <font>
      <sz val="12"/>
      <name val="Times New Roman"/>
      <family val="1"/>
    </font>
    <font>
      <b/>
      <sz val="11"/>
      <name val="Cambria"/>
      <family val="1"/>
    </font>
    <font>
      <b/>
      <sz val="54"/>
      <name val="Calibri"/>
      <family val="2"/>
    </font>
    <font>
      <b/>
      <sz val="4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9"/>
      <color indexed="8"/>
      <name val="Calibri"/>
      <family val="2"/>
    </font>
    <font>
      <b/>
      <sz val="16"/>
      <color indexed="8"/>
      <name val="Calibri"/>
      <family val="2"/>
    </font>
    <font>
      <b/>
      <sz val="11"/>
      <color indexed="8"/>
      <name val="Cambria"/>
      <family val="1"/>
    </font>
    <font>
      <b/>
      <i/>
      <sz val="10"/>
      <color indexed="8"/>
      <name val="Cambria"/>
      <family val="1"/>
    </font>
    <font>
      <sz val="10"/>
      <color indexed="8"/>
      <name val="Cambria"/>
      <family val="1"/>
    </font>
    <font>
      <b/>
      <sz val="14"/>
      <color indexed="8"/>
      <name val="Calibri"/>
      <family val="2"/>
    </font>
    <font>
      <b/>
      <sz val="12"/>
      <color indexed="8"/>
      <name val="Calibri"/>
      <family val="2"/>
    </font>
    <font>
      <sz val="10"/>
      <name val="Calibri"/>
      <family val="2"/>
    </font>
    <font>
      <sz val="11"/>
      <color indexed="10"/>
      <name val="Arial"/>
      <family val="2"/>
    </font>
    <font>
      <sz val="10"/>
      <color indexed="8"/>
      <name val="Arial"/>
      <family val="2"/>
    </font>
    <font>
      <sz val="12"/>
      <color indexed="8"/>
      <name val="Arial"/>
      <family val="2"/>
    </font>
    <font>
      <sz val="12"/>
      <color indexed="63"/>
      <name val="Calibri"/>
      <family val="2"/>
    </font>
    <font>
      <sz val="12"/>
      <color indexed="8"/>
      <name val="Calibri"/>
      <family val="2"/>
    </font>
    <font>
      <u val="single"/>
      <sz val="10"/>
      <color indexed="12"/>
      <name val="Arial"/>
      <family val="2"/>
    </font>
    <font>
      <sz val="10"/>
      <color indexed="9"/>
      <name val="Arial"/>
      <family val="2"/>
    </font>
    <font>
      <sz val="12"/>
      <color indexed="9"/>
      <name val="Arial"/>
      <family val="2"/>
    </font>
    <font>
      <b/>
      <sz val="10"/>
      <color indexed="9"/>
      <name val="Arial"/>
      <family val="2"/>
    </font>
    <font>
      <sz val="11"/>
      <color indexed="9"/>
      <name val="Arial"/>
      <family val="2"/>
    </font>
    <font>
      <sz val="11"/>
      <name val="Cambria"/>
      <family val="1"/>
    </font>
    <font>
      <b/>
      <sz val="12"/>
      <color indexed="10"/>
      <name val="Arial"/>
      <family val="2"/>
    </font>
    <font>
      <sz val="12"/>
      <color indexed="10"/>
      <name val="Arial"/>
      <family val="2"/>
    </font>
    <font>
      <b/>
      <sz val="10"/>
      <color indexed="8"/>
      <name val="Cambria"/>
      <family val="1"/>
    </font>
    <font>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2"/>
    </font>
    <font>
      <b/>
      <sz val="9"/>
      <color theme="1"/>
      <name val="Calibri"/>
      <family val="2"/>
    </font>
    <font>
      <b/>
      <sz val="16"/>
      <color theme="1"/>
      <name val="Calibri"/>
      <family val="2"/>
    </font>
    <font>
      <b/>
      <sz val="11"/>
      <color theme="1"/>
      <name val="Cambria"/>
      <family val="1"/>
    </font>
    <font>
      <b/>
      <i/>
      <sz val="10"/>
      <color theme="1"/>
      <name val="Cambria"/>
      <family val="1"/>
    </font>
    <font>
      <sz val="10"/>
      <color theme="1"/>
      <name val="Cambria"/>
      <family val="1"/>
    </font>
    <font>
      <b/>
      <i/>
      <sz val="10"/>
      <color theme="1"/>
      <name val="Calibri"/>
      <family val="2"/>
    </font>
    <font>
      <b/>
      <sz val="14"/>
      <color theme="1"/>
      <name val="Calibri"/>
      <family val="2"/>
    </font>
    <font>
      <b/>
      <sz val="12"/>
      <color theme="1"/>
      <name val="Calibri"/>
      <family val="2"/>
    </font>
    <font>
      <b/>
      <sz val="10"/>
      <color theme="1"/>
      <name val="Calibri"/>
      <family val="2"/>
    </font>
    <font>
      <sz val="11"/>
      <color rgb="FFFF0000"/>
      <name val="Arial"/>
      <family val="2"/>
    </font>
    <font>
      <sz val="10"/>
      <color theme="1"/>
      <name val="Arial"/>
      <family val="2"/>
    </font>
    <font>
      <b/>
      <sz val="10"/>
      <color theme="1"/>
      <name val="Arial"/>
      <family val="2"/>
    </font>
    <font>
      <sz val="11"/>
      <color theme="1"/>
      <name val="Arial"/>
      <family val="2"/>
    </font>
    <font>
      <b/>
      <sz val="11"/>
      <color theme="1"/>
      <name val="Arial"/>
      <family val="2"/>
    </font>
    <font>
      <sz val="12"/>
      <color theme="1"/>
      <name val="Arial"/>
      <family val="2"/>
    </font>
    <font>
      <sz val="12"/>
      <color rgb="FF222222"/>
      <name val="Calibri"/>
      <family val="2"/>
    </font>
    <font>
      <sz val="12"/>
      <color theme="1"/>
      <name val="Calibri"/>
      <family val="2"/>
    </font>
    <font>
      <u val="single"/>
      <sz val="10"/>
      <color theme="10"/>
      <name val="Arial"/>
      <family val="2"/>
    </font>
    <font>
      <sz val="10"/>
      <color theme="0"/>
      <name val="Arial"/>
      <family val="2"/>
    </font>
    <font>
      <sz val="12"/>
      <color theme="0"/>
      <name val="Arial"/>
      <family val="2"/>
    </font>
    <font>
      <b/>
      <sz val="10"/>
      <color theme="0"/>
      <name val="Arial"/>
      <family val="2"/>
    </font>
    <font>
      <sz val="11"/>
      <color theme="0"/>
      <name val="Arial"/>
      <family val="2"/>
    </font>
    <font>
      <b/>
      <sz val="12"/>
      <color rgb="FFFF0000"/>
      <name val="Arial"/>
      <family val="2"/>
    </font>
    <font>
      <sz val="12"/>
      <color rgb="FFFF0000"/>
      <name val="Arial"/>
      <family val="2"/>
    </font>
    <font>
      <b/>
      <sz val="10"/>
      <color theme="1"/>
      <name val="Cambria"/>
      <family val="1"/>
    </font>
    <font>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right/>
      <top/>
      <bottom style="thin"/>
    </border>
    <border>
      <left style="thin"/>
      <right style="double"/>
      <top style="thin"/>
      <bottom style="thin"/>
    </border>
    <border>
      <left style="thin"/>
      <right/>
      <top/>
      <bottom style="thin"/>
    </border>
    <border>
      <left/>
      <right/>
      <top style="thin"/>
      <bottom style="thin"/>
    </border>
    <border>
      <left style="thin"/>
      <right style="thin"/>
      <top/>
      <bottom/>
    </border>
    <border>
      <left style="thin"/>
      <right/>
      <top/>
      <bottom/>
    </border>
    <border>
      <left style="thin"/>
      <right/>
      <top style="thin"/>
      <bottom/>
    </border>
    <border>
      <left/>
      <right/>
      <top style="thin"/>
      <bottom/>
    </border>
    <border>
      <left/>
      <right style="thin"/>
      <top style="thin"/>
      <bottom/>
    </border>
    <border>
      <left/>
      <right style="thin"/>
      <top/>
      <bottom/>
    </border>
    <border>
      <left/>
      <right style="thin"/>
      <top/>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right style="double"/>
      <top style="thin"/>
      <bottom/>
    </border>
    <border>
      <left/>
      <right style="double"/>
      <top/>
      <bottom/>
    </border>
    <border>
      <left/>
      <right style="double"/>
      <top/>
      <bottom style="thin"/>
    </border>
    <border>
      <left/>
      <right style="double"/>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93" fillId="0" borderId="0">
      <alignment/>
      <protection/>
    </xf>
    <xf numFmtId="0" fontId="93" fillId="0" borderId="0">
      <alignment/>
      <protection/>
    </xf>
    <xf numFmtId="0" fontId="0" fillId="0" borderId="0">
      <alignment/>
      <protection/>
    </xf>
    <xf numFmtId="0" fontId="0" fillId="0" borderId="0">
      <alignment/>
      <protection/>
    </xf>
    <xf numFmtId="0" fontId="0" fillId="0" borderId="0">
      <alignment/>
      <protection/>
    </xf>
    <xf numFmtId="0" fontId="93" fillId="0" borderId="0">
      <alignment/>
      <protection/>
    </xf>
    <xf numFmtId="0" fontId="0" fillId="32" borderId="7" applyNumberFormat="0" applyFont="0" applyAlignment="0" applyProtection="0"/>
    <xf numFmtId="0" fontId="108" fillId="27" borderId="8" applyNumberFormat="0" applyAlignment="0" applyProtection="0"/>
    <xf numFmtId="9" fontId="0" fillId="0" borderId="0" applyFont="0" applyFill="0" applyBorder="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1105">
    <xf numFmtId="0" fontId="0" fillId="0" borderId="0" xfId="0" applyAlignment="1">
      <alignment/>
    </xf>
    <xf numFmtId="0" fontId="2" fillId="0" borderId="0" xfId="0" applyFont="1" applyAlignment="1">
      <alignment horizontal="center"/>
    </xf>
    <xf numFmtId="0" fontId="2" fillId="0" borderId="10" xfId="0" applyFont="1" applyBorder="1" applyAlignment="1">
      <alignment horizontal="center" vertical="top" wrapText="1"/>
    </xf>
    <xf numFmtId="0" fontId="2" fillId="0" borderId="11" xfId="0" applyFont="1" applyBorder="1" applyAlignment="1">
      <alignment horizontal="center"/>
    </xf>
    <xf numFmtId="0" fontId="2"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13" xfId="0" applyFont="1" applyBorder="1" applyAlignment="1">
      <alignment horizontal="center" vertical="top" wrapText="1"/>
    </xf>
    <xf numFmtId="0" fontId="0" fillId="0" borderId="11" xfId="0" applyBorder="1" applyAlignment="1">
      <alignment horizontal="center"/>
    </xf>
    <xf numFmtId="0" fontId="0" fillId="0" borderId="11" xfId="0" applyBorder="1" applyAlignment="1">
      <alignment/>
    </xf>
    <xf numFmtId="0" fontId="0" fillId="0" borderId="0" xfId="0" applyFill="1" applyBorder="1" applyAlignment="1">
      <alignment horizontal="left"/>
    </xf>
    <xf numFmtId="0" fontId="2" fillId="0" borderId="0" xfId="0" applyFont="1" applyBorder="1" applyAlignment="1">
      <alignment horizontal="center"/>
    </xf>
    <xf numFmtId="0" fontId="0" fillId="0" borderId="0" xfId="0" applyBorder="1" applyAlignment="1">
      <alignment/>
    </xf>
    <xf numFmtId="0" fontId="6" fillId="0" borderId="0" xfId="0" applyFont="1" applyAlignment="1">
      <alignment/>
    </xf>
    <xf numFmtId="0" fontId="2" fillId="0" borderId="0" xfId="0" applyFont="1" applyAlignment="1">
      <alignment/>
    </xf>
    <xf numFmtId="0" fontId="0" fillId="0" borderId="0" xfId="0" applyFont="1" applyAlignment="1">
      <alignment/>
    </xf>
    <xf numFmtId="0" fontId="2" fillId="0" borderId="0" xfId="0" applyFont="1" applyBorder="1" applyAlignment="1">
      <alignment horizontal="right"/>
    </xf>
    <xf numFmtId="0" fontId="0" fillId="0" borderId="11" xfId="0" applyFont="1" applyBorder="1" applyAlignment="1">
      <alignment horizontal="center"/>
    </xf>
    <xf numFmtId="0" fontId="0" fillId="0" borderId="11" xfId="0" applyFont="1" applyBorder="1" applyAlignment="1">
      <alignment/>
    </xf>
    <xf numFmtId="0" fontId="0" fillId="0" borderId="0" xfId="0" applyFont="1" applyFill="1" applyBorder="1" applyAlignment="1">
      <alignment horizontal="left"/>
    </xf>
    <xf numFmtId="0" fontId="0" fillId="0" borderId="0" xfId="0" applyFont="1" applyBorder="1" applyAlignment="1">
      <alignment/>
    </xf>
    <xf numFmtId="0" fontId="8" fillId="0" borderId="0" xfId="0" applyFont="1" applyAlignment="1">
      <alignment horizontal="center"/>
    </xf>
    <xf numFmtId="0" fontId="8" fillId="0" borderId="0" xfId="0" applyFont="1" applyBorder="1" applyAlignment="1">
      <alignment horizontal="center"/>
    </xf>
    <xf numFmtId="0" fontId="0" fillId="0" borderId="0" xfId="0" applyFont="1" applyBorder="1" applyAlignment="1">
      <alignment horizontal="left"/>
    </xf>
    <xf numFmtId="0" fontId="2" fillId="0" borderId="14" xfId="0" applyFont="1" applyFill="1" applyBorder="1" applyAlignment="1">
      <alignment horizontal="center" vertical="top" wrapText="1"/>
    </xf>
    <xf numFmtId="0" fontId="2" fillId="0" borderId="11" xfId="0" applyFont="1" applyFill="1" applyBorder="1" applyAlignment="1">
      <alignment horizontal="center" vertical="top" wrapText="1"/>
    </xf>
    <xf numFmtId="0" fontId="0" fillId="0" borderId="13" xfId="0" applyFont="1" applyBorder="1" applyAlignment="1">
      <alignment/>
    </xf>
    <xf numFmtId="0" fontId="0" fillId="0" borderId="14" xfId="0" applyFont="1" applyBorder="1" applyAlignment="1">
      <alignment/>
    </xf>
    <xf numFmtId="0" fontId="2" fillId="0" borderId="11" xfId="0" applyFont="1" applyBorder="1" applyAlignment="1">
      <alignment/>
    </xf>
    <xf numFmtId="0" fontId="2" fillId="0" borderId="0" xfId="0" applyFont="1" applyBorder="1" applyAlignment="1">
      <alignment/>
    </xf>
    <xf numFmtId="0" fontId="2" fillId="0" borderId="0" xfId="0" applyFont="1" applyAlignment="1">
      <alignment horizontal="left"/>
    </xf>
    <xf numFmtId="0" fontId="2" fillId="0" borderId="0" xfId="0" applyFont="1" applyAlignment="1">
      <alignment horizontal="right"/>
    </xf>
    <xf numFmtId="0" fontId="2" fillId="0" borderId="10" xfId="0" applyFont="1" applyFill="1" applyBorder="1" applyAlignment="1">
      <alignment horizontal="center" vertical="top" wrapText="1"/>
    </xf>
    <xf numFmtId="0" fontId="0" fillId="0" borderId="0" xfId="0" applyFont="1" applyBorder="1" applyAlignment="1">
      <alignment vertical="top"/>
    </xf>
    <xf numFmtId="0" fontId="2" fillId="0" borderId="0" xfId="0" applyFont="1" applyAlignment="1">
      <alignment/>
    </xf>
    <xf numFmtId="0" fontId="0" fillId="0" borderId="0" xfId="0" applyFont="1" applyAlignment="1">
      <alignment vertical="top" wrapText="1"/>
    </xf>
    <xf numFmtId="0" fontId="0" fillId="0" borderId="11" xfId="0" applyFont="1" applyBorder="1" applyAlignment="1">
      <alignment vertical="top" wrapText="1"/>
    </xf>
    <xf numFmtId="0" fontId="2" fillId="0" borderId="11" xfId="0" applyFont="1" applyBorder="1" applyAlignment="1">
      <alignment vertical="top" wrapText="1"/>
    </xf>
    <xf numFmtId="0" fontId="6" fillId="0" borderId="0" xfId="0" applyFont="1" applyAlignment="1">
      <alignment horizontal="center"/>
    </xf>
    <xf numFmtId="0" fontId="3" fillId="0" borderId="0" xfId="0" applyFont="1" applyAlignment="1">
      <alignment horizontal="right"/>
    </xf>
    <xf numFmtId="0" fontId="0" fillId="0" borderId="0" xfId="0" applyFont="1" applyBorder="1" applyAlignment="1">
      <alignment horizontal="left" wrapText="1"/>
    </xf>
    <xf numFmtId="0" fontId="3" fillId="0" borderId="0" xfId="0" applyFont="1" applyAlignment="1">
      <alignment/>
    </xf>
    <xf numFmtId="0" fontId="10" fillId="0" borderId="0" xfId="0" applyFont="1" applyAlignment="1">
      <alignment/>
    </xf>
    <xf numFmtId="0" fontId="11" fillId="0" borderId="0" xfId="0" applyFont="1" applyAlignment="1">
      <alignment/>
    </xf>
    <xf numFmtId="0" fontId="5" fillId="0" borderId="0" xfId="0" applyFont="1" applyAlignment="1">
      <alignment horizontal="center" wrapText="1"/>
    </xf>
    <xf numFmtId="0" fontId="5" fillId="0" borderId="0" xfId="0" applyFont="1" applyAlignment="1">
      <alignment horizontal="center"/>
    </xf>
    <xf numFmtId="0" fontId="13" fillId="0" borderId="0" xfId="0" applyFont="1" applyAlignment="1">
      <alignment horizontal="right"/>
    </xf>
    <xf numFmtId="0" fontId="12" fillId="0" borderId="0" xfId="0" applyFont="1" applyAlignment="1">
      <alignment/>
    </xf>
    <xf numFmtId="0" fontId="14" fillId="0" borderId="11" xfId="0" applyFont="1" applyBorder="1" applyAlignment="1">
      <alignment horizontal="center"/>
    </xf>
    <xf numFmtId="0" fontId="14" fillId="0" borderId="11" xfId="0" applyFont="1" applyBorder="1" applyAlignment="1">
      <alignment horizontal="center" vertical="top" wrapText="1"/>
    </xf>
    <xf numFmtId="0" fontId="12" fillId="0" borderId="11" xfId="0" applyFont="1" applyBorder="1" applyAlignment="1">
      <alignment/>
    </xf>
    <xf numFmtId="0" fontId="12" fillId="0" borderId="11" xfId="0" applyFont="1" applyBorder="1" applyAlignment="1">
      <alignment horizontal="center"/>
    </xf>
    <xf numFmtId="0" fontId="14" fillId="0" borderId="0" xfId="0" applyFont="1" applyAlignment="1">
      <alignment/>
    </xf>
    <xf numFmtId="0" fontId="12" fillId="0" borderId="0" xfId="0" applyFont="1" applyBorder="1" applyAlignment="1">
      <alignment/>
    </xf>
    <xf numFmtId="0" fontId="12" fillId="0" borderId="0" xfId="0" applyFont="1" applyAlignment="1">
      <alignment horizontal="center" vertical="top" wrapText="1"/>
    </xf>
    <xf numFmtId="0" fontId="12" fillId="0" borderId="0" xfId="0" applyFont="1" applyAlignment="1">
      <alignment vertical="top" wrapText="1"/>
    </xf>
    <xf numFmtId="0" fontId="12" fillId="0" borderId="11" xfId="0" applyFont="1" applyBorder="1" applyAlignment="1">
      <alignment horizontal="center" vertical="top" wrapText="1"/>
    </xf>
    <xf numFmtId="0" fontId="12" fillId="0" borderId="11" xfId="0" applyFont="1" applyBorder="1" applyAlignment="1">
      <alignment vertical="top" wrapText="1"/>
    </xf>
    <xf numFmtId="0" fontId="14" fillId="0" borderId="11" xfId="0" applyFont="1" applyBorder="1" applyAlignment="1">
      <alignment vertical="top" wrapText="1"/>
    </xf>
    <xf numFmtId="0" fontId="14" fillId="0" borderId="11" xfId="0" applyFont="1" applyFill="1" applyBorder="1" applyAlignment="1">
      <alignment vertical="top" wrapText="1"/>
    </xf>
    <xf numFmtId="0" fontId="12" fillId="0" borderId="0" xfId="0" applyFont="1" applyBorder="1" applyAlignment="1">
      <alignment vertical="top" wrapText="1"/>
    </xf>
    <xf numFmtId="0" fontId="14" fillId="0" borderId="0" xfId="0" applyFont="1" applyFill="1" applyBorder="1" applyAlignment="1">
      <alignment vertical="top" wrapText="1"/>
    </xf>
    <xf numFmtId="0" fontId="12" fillId="0" borderId="0" xfId="0" applyFont="1" applyBorder="1" applyAlignment="1">
      <alignment horizontal="center" vertical="top" wrapText="1"/>
    </xf>
    <xf numFmtId="0" fontId="15" fillId="0" borderId="0" xfId="0" applyFont="1" applyAlignment="1">
      <alignment horizontal="center" vertical="top" wrapText="1"/>
    </xf>
    <xf numFmtId="0" fontId="16" fillId="0" borderId="11" xfId="0" applyFont="1" applyBorder="1" applyAlignment="1">
      <alignment horizontal="center" vertical="top" wrapText="1"/>
    </xf>
    <xf numFmtId="0" fontId="16" fillId="0" borderId="11" xfId="0" applyFont="1" applyBorder="1" applyAlignment="1">
      <alignment horizontal="center" vertical="top"/>
    </xf>
    <xf numFmtId="0" fontId="2" fillId="0" borderId="11" xfId="0" applyFont="1" applyBorder="1" applyAlignment="1">
      <alignment horizontal="center" vertical="top"/>
    </xf>
    <xf numFmtId="0" fontId="16" fillId="0" borderId="0" xfId="0" applyFont="1" applyAlignment="1">
      <alignment/>
    </xf>
    <xf numFmtId="0" fontId="16" fillId="0" borderId="11" xfId="0" applyFont="1" applyBorder="1" applyAlignment="1" quotePrefix="1">
      <alignment horizontal="center" vertical="top" wrapText="1"/>
    </xf>
    <xf numFmtId="0" fontId="14" fillId="0" borderId="11" xfId="0" applyFont="1" applyBorder="1" applyAlignment="1">
      <alignment horizontal="center" wrapText="1"/>
    </xf>
    <xf numFmtId="0" fontId="18" fillId="0" borderId="0" xfId="57" applyFont="1">
      <alignment/>
      <protection/>
    </xf>
    <xf numFmtId="0" fontId="19" fillId="0" borderId="11" xfId="57" applyFont="1" applyBorder="1" applyAlignment="1">
      <alignment horizontal="center" vertical="top" wrapText="1"/>
      <protection/>
    </xf>
    <xf numFmtId="0" fontId="93" fillId="0" borderId="0" xfId="57">
      <alignment/>
      <protection/>
    </xf>
    <xf numFmtId="0" fontId="93" fillId="0" borderId="0" xfId="57" applyAlignment="1">
      <alignment horizontal="left"/>
      <protection/>
    </xf>
    <xf numFmtId="0" fontId="20" fillId="0" borderId="0" xfId="57" applyFont="1" applyAlignment="1">
      <alignment horizontal="left"/>
      <protection/>
    </xf>
    <xf numFmtId="0" fontId="93" fillId="0" borderId="15" xfId="57" applyBorder="1" applyAlignment="1">
      <alignment horizontal="center"/>
      <protection/>
    </xf>
    <xf numFmtId="0" fontId="17" fillId="0" borderId="0" xfId="57" applyFont="1">
      <alignment/>
      <protection/>
    </xf>
    <xf numFmtId="0" fontId="17" fillId="0" borderId="0" xfId="57" applyFont="1" applyAlignment="1">
      <alignment horizontal="center"/>
      <protection/>
    </xf>
    <xf numFmtId="0" fontId="93" fillId="0" borderId="11" xfId="57" applyBorder="1">
      <alignment/>
      <protection/>
    </xf>
    <xf numFmtId="0" fontId="93" fillId="0" borderId="0" xfId="57" applyBorder="1">
      <alignment/>
      <protection/>
    </xf>
    <xf numFmtId="0" fontId="2" fillId="0" borderId="0" xfId="0" applyFont="1" applyAlignment="1">
      <alignment vertical="top" wrapText="1"/>
    </xf>
    <xf numFmtId="0" fontId="21" fillId="0" borderId="12" xfId="57" applyFont="1" applyBorder="1" applyAlignment="1">
      <alignment horizontal="center" vertical="top" wrapText="1"/>
      <protection/>
    </xf>
    <xf numFmtId="0" fontId="21" fillId="0" borderId="11" xfId="57" applyFont="1" applyBorder="1" applyAlignment="1">
      <alignment horizontal="center" vertical="top" wrapText="1"/>
      <protection/>
    </xf>
    <xf numFmtId="0" fontId="17" fillId="0" borderId="0" xfId="57" applyFont="1" applyBorder="1" applyAlignment="1">
      <alignment horizontal="left"/>
      <protection/>
    </xf>
    <xf numFmtId="0" fontId="0" fillId="0" borderId="0" xfId="59">
      <alignment/>
      <protection/>
    </xf>
    <xf numFmtId="0" fontId="11" fillId="0" borderId="0" xfId="59" applyFont="1" applyAlignment="1">
      <alignment horizontal="center"/>
      <protection/>
    </xf>
    <xf numFmtId="0" fontId="5" fillId="0" borderId="0" xfId="59" applyFont="1" applyAlignment="1">
      <alignment horizontal="center"/>
      <protection/>
    </xf>
    <xf numFmtId="0" fontId="4" fillId="0" borderId="0" xfId="59" applyFont="1">
      <alignment/>
      <protection/>
    </xf>
    <xf numFmtId="0" fontId="2" fillId="0" borderId="11" xfId="59" applyFont="1" applyBorder="1" applyAlignment="1">
      <alignment horizontal="center"/>
      <protection/>
    </xf>
    <xf numFmtId="0" fontId="2" fillId="0" borderId="11" xfId="59" applyFont="1" applyBorder="1" applyAlignment="1">
      <alignment horizontal="center" vertical="top" wrapText="1"/>
      <protection/>
    </xf>
    <xf numFmtId="0" fontId="2" fillId="0" borderId="16" xfId="59" applyFont="1" applyBorder="1" applyAlignment="1">
      <alignment horizontal="center" vertical="top" wrapText="1"/>
      <protection/>
    </xf>
    <xf numFmtId="0" fontId="0" fillId="0" borderId="11" xfId="59" applyBorder="1" applyAlignment="1">
      <alignment horizontal="center"/>
      <protection/>
    </xf>
    <xf numFmtId="0" fontId="0" fillId="0" borderId="11" xfId="59" applyBorder="1">
      <alignment/>
      <protection/>
    </xf>
    <xf numFmtId="0" fontId="0" fillId="0" borderId="16" xfId="59" applyBorder="1">
      <alignment/>
      <protection/>
    </xf>
    <xf numFmtId="0" fontId="0" fillId="0" borderId="11" xfId="59" applyBorder="1" applyAlignment="1" quotePrefix="1">
      <alignment horizontal="center"/>
      <protection/>
    </xf>
    <xf numFmtId="0" fontId="0" fillId="0" borderId="0" xfId="59" applyFill="1" applyBorder="1" applyAlignment="1">
      <alignment horizontal="left"/>
      <protection/>
    </xf>
    <xf numFmtId="0" fontId="2" fillId="0" borderId="0" xfId="59" applyFont="1" applyBorder="1" applyAlignment="1">
      <alignment horizontal="center"/>
      <protection/>
    </xf>
    <xf numFmtId="0" fontId="0" fillId="0" borderId="0" xfId="59" applyBorder="1">
      <alignment/>
      <protection/>
    </xf>
    <xf numFmtId="0" fontId="6" fillId="0" borderId="0" xfId="59" applyFont="1">
      <alignment/>
      <protection/>
    </xf>
    <xf numFmtId="0" fontId="2" fillId="0" borderId="0" xfId="59" applyFont="1">
      <alignment/>
      <protection/>
    </xf>
    <xf numFmtId="0" fontId="3" fillId="0" borderId="0" xfId="59" applyFont="1" applyAlignment="1">
      <alignment/>
      <protection/>
    </xf>
    <xf numFmtId="0" fontId="16" fillId="0" borderId="15" xfId="0" applyFont="1" applyBorder="1" applyAlignment="1">
      <alignment/>
    </xf>
    <xf numFmtId="0" fontId="2" fillId="0" borderId="14" xfId="0" applyFont="1" applyBorder="1" applyAlignment="1">
      <alignment horizontal="center" vertical="top" wrapText="1"/>
    </xf>
    <xf numFmtId="0" fontId="0" fillId="0" borderId="17" xfId="0" applyFont="1" applyBorder="1" applyAlignment="1">
      <alignment/>
    </xf>
    <xf numFmtId="0" fontId="2" fillId="0" borderId="18" xfId="0" applyFont="1" applyFill="1" applyBorder="1" applyAlignment="1">
      <alignment horizontal="center" vertical="top" wrapText="1"/>
    </xf>
    <xf numFmtId="0" fontId="0" fillId="0" borderId="11" xfId="0" applyFont="1" applyBorder="1" applyAlignment="1">
      <alignment horizontal="center" vertical="center" wrapText="1"/>
    </xf>
    <xf numFmtId="0" fontId="6" fillId="0" borderId="0" xfId="0" applyFont="1" applyAlignment="1">
      <alignment/>
    </xf>
    <xf numFmtId="0" fontId="18" fillId="0" borderId="11" xfId="57" applyFont="1" applyBorder="1">
      <alignment/>
      <protection/>
    </xf>
    <xf numFmtId="0" fontId="18" fillId="0" borderId="11" xfId="57" applyFont="1" applyBorder="1" applyAlignment="1">
      <alignment wrapText="1"/>
      <protection/>
    </xf>
    <xf numFmtId="0" fontId="18" fillId="0" borderId="0" xfId="57" applyFont="1" applyBorder="1">
      <alignment/>
      <protection/>
    </xf>
    <xf numFmtId="0" fontId="16" fillId="0" borderId="0" xfId="0" applyFont="1" applyBorder="1" applyAlignment="1">
      <alignment/>
    </xf>
    <xf numFmtId="0" fontId="5" fillId="0" borderId="0" xfId="0" applyFont="1" applyAlignment="1">
      <alignment/>
    </xf>
    <xf numFmtId="0" fontId="9" fillId="0" borderId="0" xfId="0" applyFont="1" applyBorder="1" applyAlignment="1">
      <alignment/>
    </xf>
    <xf numFmtId="0" fontId="23" fillId="0" borderId="0" xfId="57" applyFont="1">
      <alignment/>
      <protection/>
    </xf>
    <xf numFmtId="0" fontId="12" fillId="0" borderId="0" xfId="0" applyFont="1" applyBorder="1" applyAlignment="1">
      <alignment/>
    </xf>
    <xf numFmtId="0" fontId="2" fillId="0" borderId="0" xfId="0" applyFont="1" applyBorder="1" applyAlignment="1">
      <alignment horizontal="center" vertical="top"/>
    </xf>
    <xf numFmtId="0" fontId="2" fillId="0" borderId="0" xfId="0" applyFont="1" applyBorder="1" applyAlignment="1">
      <alignment horizontal="center" vertical="top" wrapText="1"/>
    </xf>
    <xf numFmtId="0" fontId="2" fillId="0" borderId="0" xfId="59" applyFont="1" applyBorder="1">
      <alignment/>
      <protection/>
    </xf>
    <xf numFmtId="0" fontId="17" fillId="0" borderId="0" xfId="57" applyFont="1" applyBorder="1" applyAlignment="1">
      <alignment horizontal="center"/>
      <protection/>
    </xf>
    <xf numFmtId="0" fontId="6" fillId="0" borderId="0" xfId="0" applyFont="1" applyBorder="1" applyAlignment="1">
      <alignment/>
    </xf>
    <xf numFmtId="0" fontId="19" fillId="0" borderId="12" xfId="57" applyFont="1" applyBorder="1" applyAlignment="1">
      <alignment horizontal="center" vertical="top" wrapText="1"/>
      <protection/>
    </xf>
    <xf numFmtId="0" fontId="6" fillId="0" borderId="11" xfId="0" applyFont="1" applyBorder="1" applyAlignment="1">
      <alignment/>
    </xf>
    <xf numFmtId="0" fontId="2" fillId="0" borderId="0" xfId="0" applyFont="1" applyAlignment="1">
      <alignment horizontal="right" vertical="top" wrapText="1"/>
    </xf>
    <xf numFmtId="0" fontId="2" fillId="0" borderId="0" xfId="0" applyFont="1" applyAlignment="1">
      <alignment horizontal="center" vertical="top" wrapText="1"/>
    </xf>
    <xf numFmtId="0" fontId="10" fillId="0" borderId="0" xfId="0" applyFont="1" applyAlignment="1">
      <alignment horizontal="center"/>
    </xf>
    <xf numFmtId="0" fontId="16" fillId="0" borderId="15" xfId="0" applyFont="1" applyBorder="1" applyAlignment="1">
      <alignment horizontal="center"/>
    </xf>
    <xf numFmtId="0" fontId="0" fillId="0" borderId="0" xfId="0" applyFont="1" applyAlignment="1">
      <alignment horizontal="center"/>
    </xf>
    <xf numFmtId="0" fontId="6" fillId="0" borderId="0" xfId="59" applyFont="1" applyAlignment="1">
      <alignment horizontal="center"/>
      <protection/>
    </xf>
    <xf numFmtId="0" fontId="17" fillId="0" borderId="11" xfId="57" applyFont="1" applyBorder="1" applyAlignment="1">
      <alignment horizontal="center"/>
      <protection/>
    </xf>
    <xf numFmtId="0" fontId="17" fillId="0" borderId="0" xfId="57" applyFont="1" applyAlignment="1">
      <alignment horizontal="center" vertical="top" wrapText="1"/>
      <protection/>
    </xf>
    <xf numFmtId="0" fontId="17" fillId="0" borderId="11" xfId="57" applyFont="1" applyBorder="1" applyAlignment="1">
      <alignment horizontal="center" vertical="top" wrapText="1"/>
      <protection/>
    </xf>
    <xf numFmtId="0" fontId="10" fillId="0" borderId="0" xfId="59" applyFont="1" applyAlignment="1">
      <alignment/>
      <protection/>
    </xf>
    <xf numFmtId="0" fontId="16" fillId="0" borderId="0" xfId="0" applyFont="1" applyBorder="1" applyAlignment="1">
      <alignment horizontal="center"/>
    </xf>
    <xf numFmtId="0" fontId="6" fillId="0" borderId="15" xfId="0" applyFont="1" applyBorder="1" applyAlignment="1">
      <alignment/>
    </xf>
    <xf numFmtId="0" fontId="2" fillId="0" borderId="19" xfId="59" applyFont="1" applyFill="1" applyBorder="1" applyAlignment="1">
      <alignment horizontal="center" vertical="top" wrapText="1"/>
      <protection/>
    </xf>
    <xf numFmtId="0" fontId="6" fillId="0" borderId="0" xfId="59" applyFont="1" applyAlignment="1">
      <alignment vertical="top" wrapText="1"/>
      <protection/>
    </xf>
    <xf numFmtId="0" fontId="13" fillId="0" borderId="0" xfId="0" applyFont="1" applyAlignment="1">
      <alignment horizontal="left"/>
    </xf>
    <xf numFmtId="0" fontId="2" fillId="0" borderId="17" xfId="0" applyFont="1" applyBorder="1" applyAlignment="1">
      <alignment horizontal="center" vertical="top" wrapText="1"/>
    </xf>
    <xf numFmtId="0" fontId="0" fillId="0" borderId="0" xfId="57" applyFont="1">
      <alignment/>
      <protection/>
    </xf>
    <xf numFmtId="0" fontId="5" fillId="0" borderId="0" xfId="57" applyFont="1" applyAlignment="1">
      <alignment horizontal="center"/>
      <protection/>
    </xf>
    <xf numFmtId="0" fontId="2" fillId="0" borderId="11" xfId="57" applyFont="1" applyBorder="1" applyAlignment="1">
      <alignment horizontal="center" vertical="top" wrapText="1"/>
      <protection/>
    </xf>
    <xf numFmtId="0" fontId="0" fillId="0" borderId="11" xfId="57" applyFont="1" applyBorder="1">
      <alignment/>
      <protection/>
    </xf>
    <xf numFmtId="0" fontId="8" fillId="0" borderId="0" xfId="57" applyFont="1">
      <alignment/>
      <protection/>
    </xf>
    <xf numFmtId="0" fontId="2" fillId="0" borderId="11" xfId="57" applyFont="1" applyBorder="1">
      <alignment/>
      <protection/>
    </xf>
    <xf numFmtId="0" fontId="0" fillId="0" borderId="11" xfId="57" applyFont="1" applyBorder="1" applyAlignment="1">
      <alignment/>
      <protection/>
    </xf>
    <xf numFmtId="0" fontId="16" fillId="0" borderId="11" xfId="57" applyFont="1" applyBorder="1" applyAlignment="1">
      <alignment horizontal="center"/>
      <protection/>
    </xf>
    <xf numFmtId="0" fontId="16" fillId="0" borderId="11" xfId="0" applyFont="1" applyBorder="1" applyAlignment="1">
      <alignment horizontal="center"/>
    </xf>
    <xf numFmtId="0" fontId="24" fillId="0" borderId="11" xfId="0" applyFont="1" applyBorder="1" applyAlignment="1">
      <alignment horizontal="center" vertical="top" wrapText="1"/>
    </xf>
    <xf numFmtId="0" fontId="25" fillId="0" borderId="0" xfId="0" applyFont="1" applyAlignment="1">
      <alignment vertical="top" wrapText="1"/>
    </xf>
    <xf numFmtId="0" fontId="0" fillId="0" borderId="11" xfId="0" applyFont="1" applyBorder="1" applyAlignment="1">
      <alignment wrapText="1"/>
    </xf>
    <xf numFmtId="0" fontId="26" fillId="0" borderId="12" xfId="57" applyFont="1" applyBorder="1" applyAlignment="1">
      <alignment horizontal="center" vertical="top" wrapText="1"/>
      <protection/>
    </xf>
    <xf numFmtId="0" fontId="23" fillId="0" borderId="0" xfId="57" applyFont="1" applyAlignment="1">
      <alignment horizontal="center"/>
      <protection/>
    </xf>
    <xf numFmtId="0" fontId="27" fillId="0" borderId="19" xfId="57" applyFont="1" applyBorder="1" applyAlignment="1">
      <alignment horizontal="center" wrapText="1"/>
      <protection/>
    </xf>
    <xf numFmtId="0" fontId="27" fillId="0" borderId="10" xfId="57" applyFont="1" applyBorder="1" applyAlignment="1">
      <alignment horizontal="center"/>
      <protection/>
    </xf>
    <xf numFmtId="0" fontId="2" fillId="0" borderId="20" xfId="59" applyFont="1" applyFill="1" applyBorder="1" applyAlignment="1">
      <alignment horizontal="center" vertical="top" wrapText="1"/>
      <protection/>
    </xf>
    <xf numFmtId="0" fontId="0" fillId="0" borderId="13" xfId="59" applyBorder="1">
      <alignment/>
      <protection/>
    </xf>
    <xf numFmtId="0" fontId="0" fillId="0" borderId="11" xfId="0" applyFont="1" applyBorder="1" applyAlignment="1">
      <alignment horizontal="center" vertical="center"/>
    </xf>
    <xf numFmtId="0" fontId="2" fillId="0" borderId="0" xfId="0" applyFont="1" applyBorder="1" applyAlignment="1">
      <alignment/>
    </xf>
    <xf numFmtId="0" fontId="0" fillId="0" borderId="0" xfId="0" applyAlignment="1">
      <alignment horizontal="center"/>
    </xf>
    <xf numFmtId="0" fontId="6" fillId="0" borderId="0" xfId="0" applyFont="1" applyBorder="1" applyAlignment="1">
      <alignment/>
    </xf>
    <xf numFmtId="0" fontId="21" fillId="0" borderId="13" xfId="57" applyFont="1" applyBorder="1" applyAlignment="1">
      <alignment horizontal="center" vertical="top" wrapText="1"/>
      <protection/>
    </xf>
    <xf numFmtId="0" fontId="14" fillId="0" borderId="0" xfId="0" applyFont="1" applyAlignment="1">
      <alignment horizontal="center"/>
    </xf>
    <xf numFmtId="0" fontId="29" fillId="0" borderId="0" xfId="57" applyFont="1" applyAlignment="1">
      <alignment horizontal="center"/>
      <protection/>
    </xf>
    <xf numFmtId="0" fontId="0" fillId="0" borderId="0" xfId="59" applyFont="1">
      <alignment/>
      <protection/>
    </xf>
    <xf numFmtId="0" fontId="2" fillId="0" borderId="11" xfId="57" applyFont="1" applyBorder="1" applyAlignment="1">
      <alignment horizontal="center"/>
      <protection/>
    </xf>
    <xf numFmtId="0" fontId="2" fillId="0" borderId="11" xfId="0" applyFont="1" applyBorder="1" applyAlignment="1">
      <alignment horizontal="center" vertical="center"/>
    </xf>
    <xf numFmtId="0" fontId="16" fillId="0" borderId="11" xfId="59" applyFont="1" applyBorder="1" applyAlignment="1">
      <alignment horizontal="center" wrapText="1"/>
      <protection/>
    </xf>
    <xf numFmtId="0" fontId="16" fillId="0" borderId="0" xfId="0" applyFont="1" applyAlignment="1">
      <alignment horizontal="center" vertical="top" wrapText="1"/>
    </xf>
    <xf numFmtId="0" fontId="0" fillId="0" borderId="0" xfId="60">
      <alignment/>
      <protection/>
    </xf>
    <xf numFmtId="0" fontId="6" fillId="0" borderId="0" xfId="60" applyFont="1" applyAlignment="1">
      <alignment/>
      <protection/>
    </xf>
    <xf numFmtId="0" fontId="11" fillId="0" borderId="0" xfId="60" applyFont="1" applyAlignment="1">
      <alignment/>
      <protection/>
    </xf>
    <xf numFmtId="0" fontId="4" fillId="0" borderId="0" xfId="60" applyFont="1">
      <alignment/>
      <protection/>
    </xf>
    <xf numFmtId="0" fontId="16" fillId="0" borderId="11" xfId="60" applyFont="1" applyBorder="1" applyAlignment="1">
      <alignment horizontal="center" vertical="top" wrapText="1"/>
      <protection/>
    </xf>
    <xf numFmtId="0" fontId="16" fillId="0" borderId="0" xfId="60" applyFont="1">
      <alignment/>
      <protection/>
    </xf>
    <xf numFmtId="0" fontId="16" fillId="0" borderId="11" xfId="60" applyFont="1" applyBorder="1">
      <alignment/>
      <protection/>
    </xf>
    <xf numFmtId="0" fontId="16" fillId="0" borderId="0" xfId="60" applyFont="1" applyBorder="1">
      <alignment/>
      <protection/>
    </xf>
    <xf numFmtId="0" fontId="16" fillId="0" borderId="13" xfId="60" applyFont="1" applyBorder="1" applyAlignment="1">
      <alignment horizontal="center" vertical="top" wrapText="1"/>
      <protection/>
    </xf>
    <xf numFmtId="0" fontId="16" fillId="0" borderId="18" xfId="60" applyFont="1" applyBorder="1" applyAlignment="1">
      <alignment horizontal="center" vertical="top" wrapText="1"/>
      <protection/>
    </xf>
    <xf numFmtId="0" fontId="16" fillId="0" borderId="14" xfId="60" applyFont="1" applyBorder="1" applyAlignment="1">
      <alignment horizontal="center" vertical="top" wrapText="1"/>
      <protection/>
    </xf>
    <xf numFmtId="0" fontId="2" fillId="0" borderId="0" xfId="60" applyFont="1">
      <alignment/>
      <protection/>
    </xf>
    <xf numFmtId="0" fontId="16" fillId="0" borderId="11" xfId="60" applyFont="1" applyBorder="1" applyAlignment="1">
      <alignment horizontal="center"/>
      <protection/>
    </xf>
    <xf numFmtId="0" fontId="2" fillId="0" borderId="11" xfId="60" applyFont="1" applyBorder="1">
      <alignment/>
      <protection/>
    </xf>
    <xf numFmtId="0" fontId="2" fillId="0" borderId="11" xfId="60" applyFont="1" applyBorder="1" applyAlignment="1">
      <alignment horizontal="center"/>
      <protection/>
    </xf>
    <xf numFmtId="0" fontId="2" fillId="0" borderId="11" xfId="60" applyFont="1" applyBorder="1" applyAlignment="1">
      <alignment horizontal="left"/>
      <protection/>
    </xf>
    <xf numFmtId="0" fontId="0" fillId="0" borderId="11" xfId="60" applyBorder="1">
      <alignment/>
      <protection/>
    </xf>
    <xf numFmtId="0" fontId="2" fillId="0" borderId="11" xfId="60" applyFont="1" applyBorder="1" applyAlignment="1">
      <alignment horizontal="left" wrapText="1"/>
      <protection/>
    </xf>
    <xf numFmtId="0" fontId="0" fillId="0" borderId="0" xfId="60" applyFill="1" applyBorder="1" applyAlignment="1">
      <alignment horizontal="left"/>
      <protection/>
    </xf>
    <xf numFmtId="0" fontId="0" fillId="0" borderId="0" xfId="60" applyAlignment="1">
      <alignment horizontal="left"/>
      <protection/>
    </xf>
    <xf numFmtId="0" fontId="6" fillId="0" borderId="0" xfId="60" applyFont="1">
      <alignment/>
      <protection/>
    </xf>
    <xf numFmtId="0" fontId="0" fillId="0" borderId="0" xfId="61">
      <alignment/>
      <protection/>
    </xf>
    <xf numFmtId="0" fontId="3" fillId="0" borderId="0" xfId="61" applyFont="1" applyAlignment="1">
      <alignment horizontal="right"/>
      <protection/>
    </xf>
    <xf numFmtId="0" fontId="4" fillId="0" borderId="0" xfId="61" applyFont="1" applyAlignment="1">
      <alignment horizontal="right"/>
      <protection/>
    </xf>
    <xf numFmtId="0" fontId="14" fillId="0" borderId="11" xfId="61" applyFont="1" applyBorder="1" applyAlignment="1">
      <alignment horizontal="center" vertical="top" wrapText="1"/>
      <protection/>
    </xf>
    <xf numFmtId="0" fontId="14" fillId="0" borderId="11" xfId="61" applyFont="1" applyBorder="1" applyAlignment="1">
      <alignment horizontal="center" vertical="center" wrapText="1"/>
      <protection/>
    </xf>
    <xf numFmtId="0" fontId="2" fillId="0" borderId="11" xfId="61" applyFont="1" applyBorder="1" applyAlignment="1">
      <alignment horizontal="center" vertical="center"/>
      <protection/>
    </xf>
    <xf numFmtId="0" fontId="12" fillId="0" borderId="11" xfId="61" applyFont="1" applyBorder="1" applyAlignment="1">
      <alignment horizontal="left" vertical="top" wrapText="1"/>
      <protection/>
    </xf>
    <xf numFmtId="0" fontId="12" fillId="0" borderId="11" xfId="61" applyFont="1" applyBorder="1" applyAlignment="1">
      <alignment horizontal="center" vertical="top" wrapText="1"/>
      <protection/>
    </xf>
    <xf numFmtId="0" fontId="12" fillId="0" borderId="0" xfId="61" applyFont="1" applyAlignment="1">
      <alignment horizontal="left"/>
      <protection/>
    </xf>
    <xf numFmtId="0" fontId="112" fillId="0" borderId="0" xfId="0" applyFont="1" applyAlignment="1">
      <alignment horizontal="center"/>
    </xf>
    <xf numFmtId="0" fontId="32" fillId="0" borderId="0" xfId="0" applyFont="1" applyAlignment="1">
      <alignment horizontal="center"/>
    </xf>
    <xf numFmtId="0" fontId="33" fillId="0" borderId="0" xfId="0" applyFont="1" applyAlignment="1">
      <alignment/>
    </xf>
    <xf numFmtId="0" fontId="34" fillId="0" borderId="0" xfId="0" applyFont="1" applyBorder="1" applyAlignment="1">
      <alignment/>
    </xf>
    <xf numFmtId="0" fontId="34" fillId="0" borderId="10" xfId="0" applyFont="1" applyBorder="1" applyAlignment="1">
      <alignment vertical="top" wrapText="1"/>
    </xf>
    <xf numFmtId="0" fontId="35" fillId="0" borderId="11" xfId="0" applyFont="1" applyBorder="1" applyAlignment="1" quotePrefix="1">
      <alignment horizontal="center" vertical="top" wrapText="1"/>
    </xf>
    <xf numFmtId="0" fontId="0" fillId="33" borderId="11" xfId="0" applyFill="1" applyBorder="1" applyAlignment="1">
      <alignment/>
    </xf>
    <xf numFmtId="0" fontId="113" fillId="0" borderId="0" xfId="0" applyFont="1" applyAlignment="1">
      <alignment/>
    </xf>
    <xf numFmtId="0" fontId="2" fillId="0" borderId="0" xfId="57" applyFont="1">
      <alignment/>
      <protection/>
    </xf>
    <xf numFmtId="0" fontId="2" fillId="0" borderId="0" xfId="57" applyFont="1" applyAlignment="1">
      <alignment horizontal="center" vertical="top" wrapText="1"/>
      <protection/>
    </xf>
    <xf numFmtId="0" fontId="2" fillId="0" borderId="0" xfId="57" applyFont="1" applyAlignment="1">
      <alignment horizontal="center"/>
      <protection/>
    </xf>
    <xf numFmtId="0" fontId="16" fillId="0" borderId="0" xfId="57" applyFont="1" applyAlignment="1">
      <alignment horizontal="left"/>
      <protection/>
    </xf>
    <xf numFmtId="0" fontId="6" fillId="0" borderId="0" xfId="57" applyFont="1">
      <alignment/>
      <protection/>
    </xf>
    <xf numFmtId="0" fontId="2" fillId="0" borderId="0" xfId="57" applyFont="1" applyAlignment="1">
      <alignment/>
      <protection/>
    </xf>
    <xf numFmtId="0" fontId="2" fillId="0" borderId="15" xfId="57" applyFont="1" applyBorder="1" applyAlignment="1">
      <alignment/>
      <protection/>
    </xf>
    <xf numFmtId="0" fontId="2" fillId="0" borderId="0" xfId="57" applyFont="1" applyBorder="1" applyAlignment="1">
      <alignment/>
      <protection/>
    </xf>
    <xf numFmtId="0" fontId="2" fillId="0" borderId="0" xfId="57" applyFont="1" applyBorder="1">
      <alignment/>
      <protection/>
    </xf>
    <xf numFmtId="0" fontId="2" fillId="0" borderId="0" xfId="57" applyFont="1" applyBorder="1" applyAlignment="1">
      <alignment horizontal="center" vertical="top" wrapText="1"/>
      <protection/>
    </xf>
    <xf numFmtId="0" fontId="14" fillId="0" borderId="0" xfId="57" applyFont="1" applyBorder="1" applyAlignment="1">
      <alignment horizontal="left"/>
      <protection/>
    </xf>
    <xf numFmtId="0" fontId="35" fillId="0" borderId="11" xfId="0" applyFont="1" applyBorder="1" applyAlignment="1">
      <alignment horizontal="center" vertical="top" wrapText="1"/>
    </xf>
    <xf numFmtId="0" fontId="2" fillId="0" borderId="11" xfId="57" applyFont="1" applyBorder="1" applyAlignment="1">
      <alignment/>
      <protection/>
    </xf>
    <xf numFmtId="0" fontId="12" fillId="0" borderId="0" xfId="57" applyFont="1" applyBorder="1" applyAlignment="1">
      <alignment/>
      <protection/>
    </xf>
    <xf numFmtId="0" fontId="2" fillId="0" borderId="11" xfId="57" applyFont="1" applyBorder="1" applyAlignment="1">
      <alignment vertical="top" wrapText="1"/>
      <protection/>
    </xf>
    <xf numFmtId="0" fontId="2" fillId="0" borderId="0" xfId="57" applyFont="1" applyAlignment="1">
      <alignment vertical="top" wrapText="1"/>
      <protection/>
    </xf>
    <xf numFmtId="0" fontId="16" fillId="0" borderId="0" xfId="57" applyFont="1">
      <alignment/>
      <protection/>
    </xf>
    <xf numFmtId="0" fontId="14" fillId="0" borderId="0" xfId="57" applyFont="1" applyBorder="1" applyAlignment="1">
      <alignment wrapText="1"/>
      <protection/>
    </xf>
    <xf numFmtId="0" fontId="2" fillId="33" borderId="11" xfId="57" applyFont="1" applyFill="1" applyBorder="1" applyAlignment="1" quotePrefix="1">
      <alignment horizontal="center" vertical="center" wrapText="1"/>
      <protection/>
    </xf>
    <xf numFmtId="0" fontId="16" fillId="33" borderId="12" xfId="57" applyFont="1" applyFill="1" applyBorder="1" applyAlignment="1" quotePrefix="1">
      <alignment horizontal="center" vertical="center" wrapText="1"/>
      <protection/>
    </xf>
    <xf numFmtId="0" fontId="2" fillId="0" borderId="0" xfId="57" applyFont="1" applyBorder="1" applyAlignment="1">
      <alignment horizontal="left" vertical="center"/>
      <protection/>
    </xf>
    <xf numFmtId="0" fontId="2" fillId="0" borderId="11" xfId="57" applyFont="1" applyBorder="1" applyAlignment="1">
      <alignment horizontal="center" vertical="center"/>
      <protection/>
    </xf>
    <xf numFmtId="0" fontId="2" fillId="0" borderId="11" xfId="57" applyFont="1" applyBorder="1" applyAlignment="1">
      <alignment horizontal="left" vertical="center"/>
      <protection/>
    </xf>
    <xf numFmtId="0" fontId="2" fillId="0" borderId="0" xfId="57" applyFont="1" applyAlignment="1">
      <alignment horizontal="left" vertical="center"/>
      <protection/>
    </xf>
    <xf numFmtId="0" fontId="2" fillId="0" borderId="11" xfId="57" applyFont="1" applyBorder="1" applyAlignment="1">
      <alignment horizontal="left"/>
      <protection/>
    </xf>
    <xf numFmtId="0" fontId="31" fillId="0" borderId="0" xfId="0" applyFont="1" applyAlignment="1">
      <alignment/>
    </xf>
    <xf numFmtId="0" fontId="32" fillId="0" borderId="0" xfId="0" applyFont="1" applyAlignment="1">
      <alignment/>
    </xf>
    <xf numFmtId="0" fontId="35" fillId="0" borderId="0" xfId="0" applyFont="1" applyBorder="1" applyAlignment="1">
      <alignment/>
    </xf>
    <xf numFmtId="0" fontId="34" fillId="0" borderId="11" xfId="0" applyFont="1" applyBorder="1" applyAlignment="1">
      <alignment horizontal="center" vertical="top" wrapText="1"/>
    </xf>
    <xf numFmtId="0" fontId="110" fillId="0" borderId="11" xfId="0" applyFont="1" applyBorder="1" applyAlignment="1">
      <alignment horizontal="center" vertical="top" wrapText="1"/>
    </xf>
    <xf numFmtId="0" fontId="114" fillId="0" borderId="0" xfId="0" applyFont="1" applyBorder="1" applyAlignment="1">
      <alignment vertical="top"/>
    </xf>
    <xf numFmtId="0" fontId="115" fillId="0" borderId="11" xfId="0" applyFont="1" applyBorder="1" applyAlignment="1">
      <alignment vertical="top" wrapText="1"/>
    </xf>
    <xf numFmtId="0" fontId="112" fillId="0" borderId="11" xfId="0" applyFont="1" applyBorder="1" applyAlignment="1">
      <alignment horizontal="center"/>
    </xf>
    <xf numFmtId="0" fontId="116" fillId="0" borderId="11" xfId="0" applyFont="1" applyBorder="1" applyAlignment="1">
      <alignment horizontal="center" vertical="center" wrapText="1"/>
    </xf>
    <xf numFmtId="0" fontId="117" fillId="0" borderId="10" xfId="0" applyFont="1" applyBorder="1" applyAlignment="1">
      <alignment vertical="center" wrapText="1"/>
    </xf>
    <xf numFmtId="0" fontId="117" fillId="0" borderId="11" xfId="0" applyFont="1" applyBorder="1" applyAlignment="1">
      <alignment vertical="center" wrapText="1"/>
    </xf>
    <xf numFmtId="0" fontId="0" fillId="0" borderId="0" xfId="0" applyBorder="1" applyAlignment="1">
      <alignment horizontal="center"/>
    </xf>
    <xf numFmtId="0" fontId="118" fillId="0" borderId="0" xfId="0" applyFont="1" applyAlignment="1">
      <alignment horizontal="center"/>
    </xf>
    <xf numFmtId="0" fontId="119" fillId="0" borderId="0" xfId="0" applyFont="1" applyBorder="1" applyAlignment="1">
      <alignment horizontal="center" vertical="center"/>
    </xf>
    <xf numFmtId="0" fontId="120" fillId="0" borderId="11" xfId="0" applyFont="1" applyBorder="1" applyAlignment="1">
      <alignment vertical="top" wrapText="1"/>
    </xf>
    <xf numFmtId="0" fontId="120" fillId="0" borderId="11" xfId="0" applyFont="1" applyBorder="1" applyAlignment="1">
      <alignment horizontal="center" vertical="top" wrapText="1"/>
    </xf>
    <xf numFmtId="0" fontId="110" fillId="0" borderId="0" xfId="0" applyFont="1" applyAlignment="1">
      <alignment/>
    </xf>
    <xf numFmtId="0" fontId="121" fillId="0" borderId="11" xfId="0" applyFont="1" applyBorder="1" applyAlignment="1">
      <alignment vertical="center" wrapText="1"/>
    </xf>
    <xf numFmtId="0" fontId="121" fillId="0" borderId="11" xfId="0" applyFont="1" applyBorder="1" applyAlignment="1">
      <alignment horizontal="left" vertical="center" wrapText="1" indent="2"/>
    </xf>
    <xf numFmtId="0" fontId="121" fillId="0" borderId="0" xfId="0" applyFont="1" applyBorder="1" applyAlignment="1">
      <alignment horizontal="left" vertical="center" wrapText="1" indent="2"/>
    </xf>
    <xf numFmtId="0" fontId="121" fillId="0" borderId="0" xfId="0" applyFont="1" applyBorder="1" applyAlignment="1">
      <alignment vertical="center" wrapText="1"/>
    </xf>
    <xf numFmtId="0" fontId="110" fillId="0" borderId="11" xfId="0" applyFont="1" applyBorder="1" applyAlignment="1">
      <alignment vertical="top" wrapText="1"/>
    </xf>
    <xf numFmtId="0" fontId="110" fillId="0" borderId="13" xfId="0" applyFont="1" applyBorder="1" applyAlignment="1">
      <alignment horizontal="center" vertical="top" wrapText="1"/>
    </xf>
    <xf numFmtId="0" fontId="121" fillId="0" borderId="13" xfId="0" applyFont="1" applyBorder="1" applyAlignment="1">
      <alignment vertical="center" wrapText="1"/>
    </xf>
    <xf numFmtId="0" fontId="110" fillId="0" borderId="11" xfId="0" applyFont="1" applyBorder="1" applyAlignment="1">
      <alignment/>
    </xf>
    <xf numFmtId="0" fontId="121" fillId="0" borderId="11" xfId="0" applyFont="1" applyBorder="1" applyAlignment="1">
      <alignment horizontal="center" vertical="center" wrapText="1"/>
    </xf>
    <xf numFmtId="0" fontId="5" fillId="0" borderId="0" xfId="57" applyFont="1" applyAlignment="1">
      <alignment/>
      <protection/>
    </xf>
    <xf numFmtId="0" fontId="31" fillId="0" borderId="0" xfId="0" applyFont="1" applyAlignment="1">
      <alignment horizontal="right"/>
    </xf>
    <xf numFmtId="0" fontId="2" fillId="0" borderId="13" xfId="0" applyFont="1" applyBorder="1" applyAlignment="1">
      <alignment vertical="top" wrapText="1"/>
    </xf>
    <xf numFmtId="0" fontId="2" fillId="0" borderId="10" xfId="0" applyFont="1" applyBorder="1" applyAlignment="1">
      <alignment vertical="top" wrapText="1"/>
    </xf>
    <xf numFmtId="0" fontId="0" fillId="34" borderId="0" xfId="0" applyFont="1" applyFill="1" applyAlignment="1">
      <alignment/>
    </xf>
    <xf numFmtId="0" fontId="11" fillId="34" borderId="0" xfId="0" applyFont="1" applyFill="1" applyAlignment="1">
      <alignment/>
    </xf>
    <xf numFmtId="0" fontId="2" fillId="34" borderId="0" xfId="0" applyFont="1" applyFill="1" applyAlignment="1">
      <alignment/>
    </xf>
    <xf numFmtId="0" fontId="115" fillId="0" borderId="12" xfId="0" applyFont="1" applyBorder="1" applyAlignment="1">
      <alignment horizontal="center" vertical="top" wrapText="1"/>
    </xf>
    <xf numFmtId="0" fontId="115" fillId="0" borderId="11" xfId="0" applyFont="1" applyBorder="1" applyAlignment="1">
      <alignment horizontal="center" vertical="top" wrapText="1"/>
    </xf>
    <xf numFmtId="0" fontId="2" fillId="0" borderId="0" xfId="0" applyFont="1" applyBorder="1" applyAlignment="1">
      <alignment horizontal="left"/>
    </xf>
    <xf numFmtId="0" fontId="14" fillId="0" borderId="0" xfId="0" applyFont="1" applyBorder="1" applyAlignment="1">
      <alignment horizontal="left"/>
    </xf>
    <xf numFmtId="0" fontId="12" fillId="0" borderId="0" xfId="0" applyFont="1" applyBorder="1" applyAlignment="1">
      <alignment horizontal="center"/>
    </xf>
    <xf numFmtId="49" fontId="2" fillId="0" borderId="0" xfId="0" applyNumberFormat="1" applyFont="1" applyBorder="1" applyAlignment="1">
      <alignment horizontal="left" vertical="top"/>
    </xf>
    <xf numFmtId="0" fontId="14" fillId="0" borderId="0" xfId="0" applyFont="1" applyBorder="1" applyAlignment="1">
      <alignment horizontal="center"/>
    </xf>
    <xf numFmtId="0" fontId="0" fillId="33" borderId="0" xfId="57" applyFont="1" applyFill="1">
      <alignment/>
      <protection/>
    </xf>
    <xf numFmtId="0" fontId="5" fillId="33" borderId="0" xfId="57" applyFont="1" applyFill="1" applyAlignment="1">
      <alignment/>
      <protection/>
    </xf>
    <xf numFmtId="0" fontId="16" fillId="33" borderId="11" xfId="57" applyFont="1" applyFill="1" applyBorder="1" applyAlignment="1">
      <alignment horizontal="center"/>
      <protection/>
    </xf>
    <xf numFmtId="0" fontId="0" fillId="33" borderId="0" xfId="0" applyFont="1" applyFill="1" applyAlignment="1">
      <alignment/>
    </xf>
    <xf numFmtId="0" fontId="2" fillId="33" borderId="0" xfId="0" applyFont="1" applyFill="1" applyBorder="1" applyAlignment="1">
      <alignment horizontal="right"/>
    </xf>
    <xf numFmtId="0" fontId="2" fillId="33" borderId="11" xfId="0" applyFont="1" applyFill="1" applyBorder="1" applyAlignment="1">
      <alignment horizontal="center" vertical="top" wrapText="1"/>
    </xf>
    <xf numFmtId="0" fontId="2" fillId="33" borderId="13" xfId="0" applyFont="1" applyFill="1" applyBorder="1" applyAlignment="1">
      <alignment horizontal="center" vertical="top" wrapText="1"/>
    </xf>
    <xf numFmtId="0" fontId="0" fillId="33" borderId="11" xfId="0" applyFont="1" applyFill="1" applyBorder="1" applyAlignment="1">
      <alignment horizontal="center"/>
    </xf>
    <xf numFmtId="0" fontId="0" fillId="33" borderId="11" xfId="0" applyFont="1" applyFill="1" applyBorder="1" applyAlignment="1">
      <alignment/>
    </xf>
    <xf numFmtId="0" fontId="0" fillId="33" borderId="13" xfId="0" applyFont="1" applyFill="1" applyBorder="1" applyAlignment="1">
      <alignment/>
    </xf>
    <xf numFmtId="0" fontId="0" fillId="33" borderId="11" xfId="0" applyFont="1" applyFill="1" applyBorder="1" applyAlignment="1" quotePrefix="1">
      <alignment horizontal="center"/>
    </xf>
    <xf numFmtId="0" fontId="0" fillId="33" borderId="0" xfId="0" applyFont="1" applyFill="1" applyBorder="1" applyAlignment="1">
      <alignment/>
    </xf>
    <xf numFmtId="0" fontId="2" fillId="33" borderId="0" xfId="0" applyFont="1" applyFill="1" applyBorder="1" applyAlignment="1">
      <alignment horizontal="left"/>
    </xf>
    <xf numFmtId="0" fontId="2" fillId="33" borderId="0" xfId="0" applyFont="1" applyFill="1" applyBorder="1" applyAlignment="1">
      <alignment/>
    </xf>
    <xf numFmtId="0" fontId="2" fillId="33" borderId="0" xfId="0" applyFont="1" applyFill="1" applyAlignment="1">
      <alignment/>
    </xf>
    <xf numFmtId="0" fontId="2" fillId="0" borderId="0" xfId="59" applyFont="1" applyAlignment="1">
      <alignment/>
      <protection/>
    </xf>
    <xf numFmtId="0" fontId="16" fillId="0" borderId="0" xfId="59" applyFont="1" applyAlignment="1">
      <alignment horizontal="right"/>
      <protection/>
    </xf>
    <xf numFmtId="0" fontId="9" fillId="0" borderId="11" xfId="0" applyFont="1" applyBorder="1" applyAlignment="1">
      <alignment horizontal="center"/>
    </xf>
    <xf numFmtId="0" fontId="110" fillId="0" borderId="0" xfId="57" applyFont="1" applyBorder="1">
      <alignment/>
      <protection/>
    </xf>
    <xf numFmtId="0" fontId="33" fillId="33" borderId="0" xfId="0" applyFont="1" applyFill="1" applyAlignment="1">
      <alignment/>
    </xf>
    <xf numFmtId="0" fontId="110" fillId="33" borderId="11" xfId="0" applyFont="1" applyFill="1" applyBorder="1" applyAlignment="1">
      <alignment horizontal="center" vertical="top" wrapText="1"/>
    </xf>
    <xf numFmtId="0" fontId="34" fillId="33" borderId="11" xfId="0" applyFont="1" applyFill="1" applyBorder="1" applyAlignment="1">
      <alignment horizontal="center" vertical="top" wrapText="1"/>
    </xf>
    <xf numFmtId="0" fontId="0" fillId="33" borderId="0" xfId="0" applyFill="1" applyAlignment="1">
      <alignment/>
    </xf>
    <xf numFmtId="0" fontId="116" fillId="0" borderId="10" xfId="0" applyFont="1" applyBorder="1" applyAlignment="1">
      <alignment horizontal="center" vertical="center" wrapText="1"/>
    </xf>
    <xf numFmtId="0" fontId="112" fillId="0" borderId="10" xfId="0" applyFont="1" applyBorder="1" applyAlignment="1">
      <alignment horizontal="center"/>
    </xf>
    <xf numFmtId="0" fontId="93" fillId="0" borderId="11" xfId="0" applyFont="1" applyBorder="1" applyAlignment="1">
      <alignment horizontal="center"/>
    </xf>
    <xf numFmtId="0" fontId="33" fillId="0" borderId="11" xfId="0" applyFont="1" applyBorder="1" applyAlignment="1" quotePrefix="1">
      <alignment horizontal="center" vertical="top" wrapText="1"/>
    </xf>
    <xf numFmtId="0" fontId="35" fillId="0" borderId="12" xfId="0" applyFont="1" applyBorder="1" applyAlignment="1">
      <alignment horizontal="center" vertical="top" wrapText="1"/>
    </xf>
    <xf numFmtId="0" fontId="9" fillId="33" borderId="0" xfId="0" applyFont="1" applyFill="1" applyAlignment="1">
      <alignment horizontal="right"/>
    </xf>
    <xf numFmtId="0" fontId="2" fillId="0" borderId="0" xfId="0" applyFont="1" applyBorder="1" applyAlignment="1">
      <alignment horizontal="center" vertical="center" wrapText="1"/>
    </xf>
    <xf numFmtId="0" fontId="2" fillId="33" borderId="11" xfId="57" applyFont="1" applyFill="1" applyBorder="1" applyAlignment="1">
      <alignment horizontal="center" vertical="center"/>
      <protection/>
    </xf>
    <xf numFmtId="0" fontId="39" fillId="0" borderId="0" xfId="0" applyFont="1" applyAlignment="1">
      <alignment/>
    </xf>
    <xf numFmtId="0" fontId="14" fillId="0" borderId="0" xfId="0" applyFont="1" applyAlignment="1">
      <alignment/>
    </xf>
    <xf numFmtId="0" fontId="77" fillId="0" borderId="11" xfId="0" applyFont="1" applyBorder="1" applyAlignment="1">
      <alignment/>
    </xf>
    <xf numFmtId="0" fontId="110" fillId="0" borderId="11" xfId="0" applyFont="1" applyBorder="1" applyAlignment="1">
      <alignment horizontal="center" vertical="top" wrapText="1"/>
    </xf>
    <xf numFmtId="0" fontId="31" fillId="0" borderId="0" xfId="0" applyFont="1" applyAlignment="1">
      <alignment horizontal="center"/>
    </xf>
    <xf numFmtId="0" fontId="34" fillId="0" borderId="10" xfId="0" applyFont="1" applyBorder="1" applyAlignment="1">
      <alignment horizontal="center" vertical="top" wrapText="1"/>
    </xf>
    <xf numFmtId="0" fontId="2" fillId="33" borderId="0" xfId="0" applyFont="1" applyFill="1" applyBorder="1" applyAlignment="1">
      <alignment horizontal="right"/>
    </xf>
    <xf numFmtId="0" fontId="2" fillId="33" borderId="11" xfId="0" applyFont="1" applyFill="1" applyBorder="1" applyAlignment="1">
      <alignment horizontal="center" vertical="top" wrapText="1"/>
    </xf>
    <xf numFmtId="0" fontId="2" fillId="33" borderId="13" xfId="0" applyFont="1" applyFill="1" applyBorder="1" applyAlignment="1">
      <alignment horizontal="center" vertical="top" wrapText="1"/>
    </xf>
    <xf numFmtId="0" fontId="0" fillId="33" borderId="13" xfId="0" applyFont="1" applyFill="1" applyBorder="1" applyAlignment="1">
      <alignment/>
    </xf>
    <xf numFmtId="0" fontId="34" fillId="33" borderId="10" xfId="0" applyFont="1" applyFill="1" applyBorder="1" applyAlignment="1">
      <alignment horizontal="center" vertical="top" wrapText="1"/>
    </xf>
    <xf numFmtId="0" fontId="2" fillId="0" borderId="0" xfId="58" applyFont="1">
      <alignment/>
      <protection/>
    </xf>
    <xf numFmtId="0" fontId="31" fillId="33" borderId="0" xfId="0" applyFont="1" applyFill="1" applyAlignment="1">
      <alignment horizontal="center"/>
    </xf>
    <xf numFmtId="0" fontId="35" fillId="33" borderId="11" xfId="0" applyFont="1" applyFill="1" applyBorder="1" applyAlignment="1" quotePrefix="1">
      <alignment horizontal="center" vertical="top" wrapText="1"/>
    </xf>
    <xf numFmtId="0" fontId="13" fillId="0" borderId="0" xfId="59" applyFont="1" applyAlignment="1">
      <alignment horizontal="left"/>
      <protection/>
    </xf>
    <xf numFmtId="0" fontId="2" fillId="0" borderId="0" xfId="59" applyFont="1" applyAlignment="1">
      <alignment horizontal="center"/>
      <protection/>
    </xf>
    <xf numFmtId="0" fontId="2" fillId="0" borderId="0" xfId="59" applyFont="1" applyAlignment="1">
      <alignment horizontal="left"/>
      <protection/>
    </xf>
    <xf numFmtId="0" fontId="0" fillId="0" borderId="11" xfId="59" applyFont="1" applyBorder="1">
      <alignment/>
      <protection/>
    </xf>
    <xf numFmtId="0" fontId="0" fillId="0" borderId="0" xfId="59" applyFont="1" applyBorder="1">
      <alignment/>
      <protection/>
    </xf>
    <xf numFmtId="0" fontId="0" fillId="0" borderId="11" xfId="59" applyFont="1" applyBorder="1" applyAlignment="1">
      <alignment horizontal="center"/>
      <protection/>
    </xf>
    <xf numFmtId="0" fontId="0" fillId="0" borderId="11" xfId="59" applyFont="1" applyBorder="1" applyAlignment="1" quotePrefix="1">
      <alignment horizontal="center"/>
      <protection/>
    </xf>
    <xf numFmtId="0" fontId="2" fillId="0" borderId="11" xfId="59" applyFont="1" applyBorder="1">
      <alignment/>
      <protection/>
    </xf>
    <xf numFmtId="0" fontId="2" fillId="0" borderId="0" xfId="59" applyFont="1" applyAlignment="1">
      <alignment horizontal="right" vertical="top" wrapText="1"/>
      <protection/>
    </xf>
    <xf numFmtId="0" fontId="77" fillId="0" borderId="11" xfId="0" applyFont="1" applyFill="1" applyBorder="1" applyAlignment="1">
      <alignment/>
    </xf>
    <xf numFmtId="0" fontId="2" fillId="33" borderId="11" xfId="0" applyFont="1" applyFill="1" applyBorder="1" applyAlignment="1">
      <alignment horizontal="center" vertical="top" wrapText="1"/>
    </xf>
    <xf numFmtId="0" fontId="2" fillId="33" borderId="11" xfId="0" applyFont="1" applyFill="1" applyBorder="1" applyAlignment="1">
      <alignment horizontal="center" vertical="top" wrapText="1"/>
    </xf>
    <xf numFmtId="0" fontId="93" fillId="0" borderId="0" xfId="57" applyBorder="1" applyAlignment="1">
      <alignment horizontal="center"/>
      <protection/>
    </xf>
    <xf numFmtId="0" fontId="16" fillId="0" borderId="12" xfId="0" applyFont="1" applyBorder="1" applyAlignment="1">
      <alignment horizontal="center" vertical="top" wrapText="1"/>
    </xf>
    <xf numFmtId="0" fontId="20" fillId="0" borderId="11" xfId="57" applyFont="1" applyBorder="1" applyAlignment="1">
      <alignment horizontal="center" vertical="center" wrapText="1"/>
      <protection/>
    </xf>
    <xf numFmtId="0" fontId="121" fillId="0" borderId="11" xfId="0" applyFont="1" applyBorder="1" applyAlignment="1">
      <alignment vertical="center"/>
    </xf>
    <xf numFmtId="0" fontId="77" fillId="0" borderId="11" xfId="0" applyFont="1" applyBorder="1" applyAlignment="1">
      <alignment horizontal="left"/>
    </xf>
    <xf numFmtId="0" fontId="2" fillId="0" borderId="11" xfId="60" applyFont="1" applyBorder="1" applyAlignment="1" quotePrefix="1">
      <alignment horizontal="center"/>
      <protection/>
    </xf>
    <xf numFmtId="0" fontId="2" fillId="33" borderId="11" xfId="0" applyFont="1" applyFill="1" applyBorder="1" applyAlignment="1">
      <alignment horizontal="center" vertical="top" wrapText="1"/>
    </xf>
    <xf numFmtId="0" fontId="11" fillId="33" borderId="0" xfId="0" applyFont="1" applyFill="1" applyAlignment="1">
      <alignment/>
    </xf>
    <xf numFmtId="0" fontId="9" fillId="0" borderId="11" xfId="59" applyFont="1" applyBorder="1" applyAlignment="1">
      <alignment horizontal="center" vertical="top" wrapText="1"/>
      <protection/>
    </xf>
    <xf numFmtId="0" fontId="16" fillId="0" borderId="11" xfId="59" applyFont="1" applyBorder="1" applyAlignment="1">
      <alignment horizontal="center" vertical="top" wrapText="1"/>
      <protection/>
    </xf>
    <xf numFmtId="0" fontId="16" fillId="0" borderId="13" xfId="59" applyFont="1" applyBorder="1" applyAlignment="1">
      <alignment horizontal="center" vertical="top" wrapText="1"/>
      <protection/>
    </xf>
    <xf numFmtId="0" fontId="16" fillId="0" borderId="16" xfId="59" applyFont="1" applyBorder="1" applyAlignment="1">
      <alignment horizontal="center" vertical="top" wrapText="1"/>
      <protection/>
    </xf>
    <xf numFmtId="0" fontId="16" fillId="33" borderId="11" xfId="0" applyFont="1" applyFill="1" applyBorder="1" applyAlignment="1">
      <alignment horizontal="center" vertical="top" wrapText="1"/>
    </xf>
    <xf numFmtId="0" fontId="16" fillId="34" borderId="0" xfId="0" applyFont="1" applyFill="1" applyAlignment="1">
      <alignment/>
    </xf>
    <xf numFmtId="0" fontId="26" fillId="0" borderId="11" xfId="57" applyFont="1" applyBorder="1" applyAlignment="1">
      <alignment horizontal="center" vertical="top" wrapText="1"/>
      <protection/>
    </xf>
    <xf numFmtId="0" fontId="43" fillId="0" borderId="0" xfId="57" applyFont="1" applyAlignment="1">
      <alignment horizontal="center"/>
      <protection/>
    </xf>
    <xf numFmtId="0" fontId="26" fillId="0" borderId="11" xfId="57" applyFont="1" applyBorder="1" applyAlignment="1">
      <alignment horizontal="center"/>
      <protection/>
    </xf>
    <xf numFmtId="0" fontId="2" fillId="33" borderId="11" xfId="0" applyFont="1" applyFill="1" applyBorder="1" applyAlignment="1">
      <alignment horizontal="center" vertical="top" wrapText="1"/>
    </xf>
    <xf numFmtId="0" fontId="34" fillId="33" borderId="21" xfId="0" applyFont="1" applyFill="1" applyBorder="1" applyAlignment="1">
      <alignment horizontal="center" vertical="top" wrapText="1"/>
    </xf>
    <xf numFmtId="0" fontId="35" fillId="0" borderId="13" xfId="0" applyFont="1" applyBorder="1" applyAlignment="1" quotePrefix="1">
      <alignment horizontal="center" vertical="top" wrapText="1"/>
    </xf>
    <xf numFmtId="0" fontId="77" fillId="0" borderId="11" xfId="59" applyFont="1" applyBorder="1">
      <alignment/>
      <protection/>
    </xf>
    <xf numFmtId="0" fontId="6" fillId="0" borderId="0" xfId="0" applyFont="1" applyAlignment="1">
      <alignment vertical="top" wrapText="1"/>
    </xf>
    <xf numFmtId="0" fontId="2" fillId="0" borderId="11" xfId="0" applyFont="1" applyBorder="1" applyAlignment="1">
      <alignment horizontal="center" vertical="center" wrapText="1"/>
    </xf>
    <xf numFmtId="0" fontId="14" fillId="0" borderId="11" xfId="0" applyFont="1" applyBorder="1" applyAlignment="1">
      <alignment horizontal="center" vertical="top"/>
    </xf>
    <xf numFmtId="0" fontId="2" fillId="0" borderId="11" xfId="0" applyFont="1" applyBorder="1" applyAlignment="1">
      <alignment horizontal="left" wrapText="1"/>
    </xf>
    <xf numFmtId="0" fontId="2" fillId="0" borderId="11" xfId="0" applyFont="1" applyBorder="1" applyAlignment="1">
      <alignment horizontal="right" wrapText="1"/>
    </xf>
    <xf numFmtId="0" fontId="24" fillId="0" borderId="11" xfId="0" applyFont="1" applyBorder="1" applyAlignment="1" quotePrefix="1">
      <alignment horizontal="center" vertical="top" wrapText="1"/>
    </xf>
    <xf numFmtId="2" fontId="12" fillId="0" borderId="11" xfId="0" applyNumberFormat="1" applyFont="1" applyBorder="1" applyAlignment="1">
      <alignment horizontal="center"/>
    </xf>
    <xf numFmtId="0" fontId="12" fillId="0" borderId="11" xfId="0" applyFont="1" applyBorder="1" applyAlignment="1">
      <alignment horizontal="right"/>
    </xf>
    <xf numFmtId="0" fontId="14" fillId="0" borderId="11" xfId="0" applyFont="1" applyBorder="1" applyAlignment="1">
      <alignment/>
    </xf>
    <xf numFmtId="0" fontId="0" fillId="0" borderId="11" xfId="0" applyFont="1" applyFill="1" applyBorder="1" applyAlignment="1">
      <alignment horizontal="center"/>
    </xf>
    <xf numFmtId="0" fontId="14" fillId="0" borderId="11" xfId="59" applyFont="1" applyBorder="1" applyAlignment="1">
      <alignment horizontal="left" vertical="center" wrapText="1"/>
      <protection/>
    </xf>
    <xf numFmtId="0" fontId="122" fillId="0" borderId="11" xfId="0" applyFont="1" applyBorder="1" applyAlignment="1">
      <alignment horizontal="center"/>
    </xf>
    <xf numFmtId="2" fontId="12" fillId="0" borderId="11" xfId="0" applyNumberFormat="1" applyFont="1" applyBorder="1" applyAlignment="1">
      <alignment horizontal="right"/>
    </xf>
    <xf numFmtId="2" fontId="12" fillId="0" borderId="11" xfId="0" applyNumberFormat="1" applyFont="1" applyBorder="1" applyAlignment="1">
      <alignment/>
    </xf>
    <xf numFmtId="0" fontId="14" fillId="0" borderId="11" xfId="59" applyFont="1" applyBorder="1" applyAlignment="1">
      <alignment horizontal="left" vertical="center"/>
      <protection/>
    </xf>
    <xf numFmtId="0" fontId="12" fillId="0" borderId="11" xfId="59" applyFont="1" applyFill="1" applyBorder="1" applyAlignment="1">
      <alignment horizontal="left" vertical="center" wrapText="1"/>
      <protection/>
    </xf>
    <xf numFmtId="0" fontId="15" fillId="0" borderId="11" xfId="59" applyFont="1" applyBorder="1" applyAlignment="1">
      <alignment horizontal="left" vertical="center" wrapText="1"/>
      <protection/>
    </xf>
    <xf numFmtId="2" fontId="14" fillId="0" borderId="11" xfId="0" applyNumberFormat="1" applyFont="1" applyBorder="1" applyAlignment="1">
      <alignment/>
    </xf>
    <xf numFmtId="0" fontId="14" fillId="0" borderId="0" xfId="0" applyFont="1" applyAlignment="1">
      <alignment wrapText="1"/>
    </xf>
    <xf numFmtId="0" fontId="12" fillId="0" borderId="0" xfId="0" applyFont="1" applyAlignment="1">
      <alignment wrapText="1"/>
    </xf>
    <xf numFmtId="0" fontId="14" fillId="0" borderId="0" xfId="0" applyFont="1" applyAlignment="1">
      <alignment vertical="top" wrapText="1"/>
    </xf>
    <xf numFmtId="2" fontId="12" fillId="0" borderId="11" xfId="61" applyNumberFormat="1" applyFont="1" applyBorder="1" applyAlignment="1">
      <alignment horizontal="center" vertical="top" wrapText="1"/>
      <protection/>
    </xf>
    <xf numFmtId="0" fontId="123" fillId="0" borderId="11" xfId="0" applyFont="1" applyFill="1" applyBorder="1" applyAlignment="1">
      <alignment horizontal="center"/>
    </xf>
    <xf numFmtId="0" fontId="123" fillId="0" borderId="11" xfId="0" applyFont="1" applyFill="1" applyBorder="1" applyAlignment="1">
      <alignment/>
    </xf>
    <xf numFmtId="0" fontId="124" fillId="0" borderId="11" xfId="0" applyFont="1" applyFill="1" applyBorder="1" applyAlignment="1">
      <alignment/>
    </xf>
    <xf numFmtId="0" fontId="124" fillId="0" borderId="11" xfId="0" applyFont="1" applyFill="1" applyBorder="1" applyAlignment="1">
      <alignment horizontal="right"/>
    </xf>
    <xf numFmtId="0" fontId="123" fillId="0" borderId="10" xfId="0" applyFont="1" applyFill="1" applyBorder="1" applyAlignment="1">
      <alignment horizontal="center"/>
    </xf>
    <xf numFmtId="0" fontId="123" fillId="0" borderId="10" xfId="0" applyFont="1" applyFill="1" applyBorder="1" applyAlignment="1">
      <alignment/>
    </xf>
    <xf numFmtId="0" fontId="2" fillId="0" borderId="11" xfId="0" applyFont="1" applyBorder="1" applyAlignment="1">
      <alignment/>
    </xf>
    <xf numFmtId="0" fontId="11" fillId="0" borderId="11" xfId="0" applyFont="1" applyBorder="1" applyAlignment="1">
      <alignment vertical="center" wrapText="1"/>
    </xf>
    <xf numFmtId="0" fontId="11" fillId="0" borderId="11" xfId="0" applyFont="1" applyBorder="1" applyAlignment="1">
      <alignment horizontal="center" vertical="center" wrapText="1"/>
    </xf>
    <xf numFmtId="0" fontId="11" fillId="0" borderId="12"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vertical="center" wrapText="1"/>
    </xf>
    <xf numFmtId="0" fontId="11" fillId="0" borderId="12" xfId="0" applyFont="1" applyBorder="1" applyAlignment="1">
      <alignment horizontal="center" vertical="center" wrapText="1"/>
    </xf>
    <xf numFmtId="0" fontId="123" fillId="0" borderId="11" xfId="0" applyFont="1" applyFill="1" applyBorder="1" applyAlignment="1">
      <alignment horizontal="center" vertical="center"/>
    </xf>
    <xf numFmtId="0" fontId="123" fillId="0" borderId="12" xfId="0" applyFont="1" applyFill="1" applyBorder="1" applyAlignment="1">
      <alignment horizontal="center" vertical="center"/>
    </xf>
    <xf numFmtId="0" fontId="21" fillId="0" borderId="22" xfId="57" applyFont="1" applyBorder="1" applyAlignment="1">
      <alignment vertical="center" wrapText="1"/>
      <protection/>
    </xf>
    <xf numFmtId="0" fontId="21" fillId="0" borderId="23" xfId="57" applyFont="1" applyBorder="1" applyAlignment="1">
      <alignment vertical="center" wrapText="1"/>
      <protection/>
    </xf>
    <xf numFmtId="0" fontId="21" fillId="0" borderId="0" xfId="57" applyFont="1" applyBorder="1" applyAlignment="1">
      <alignment vertical="center" wrapText="1"/>
      <protection/>
    </xf>
    <xf numFmtId="0" fontId="21" fillId="0" borderId="24" xfId="57" applyFont="1" applyBorder="1" applyAlignment="1">
      <alignment vertical="center" wrapText="1"/>
      <protection/>
    </xf>
    <xf numFmtId="0" fontId="21" fillId="0" borderId="17" xfId="57" applyFont="1" applyBorder="1" applyAlignment="1">
      <alignment vertical="center" wrapText="1"/>
      <protection/>
    </xf>
    <xf numFmtId="0" fontId="21" fillId="0" borderId="15" xfId="57" applyFont="1" applyBorder="1" applyAlignment="1">
      <alignment vertical="center" wrapText="1"/>
      <protection/>
    </xf>
    <xf numFmtId="0" fontId="21" fillId="0" borderId="25" xfId="57" applyFont="1" applyBorder="1" applyAlignment="1">
      <alignment vertical="center" wrapText="1"/>
      <protection/>
    </xf>
    <xf numFmtId="0" fontId="2" fillId="0" borderId="0" xfId="61" applyFont="1" applyAlignment="1">
      <alignment/>
      <protection/>
    </xf>
    <xf numFmtId="0" fontId="0" fillId="0" borderId="0" xfId="0" applyAlignment="1">
      <alignment/>
    </xf>
    <xf numFmtId="0" fontId="0" fillId="0" borderId="0" xfId="0" applyFont="1" applyAlignment="1">
      <alignment/>
    </xf>
    <xf numFmtId="0" fontId="0" fillId="0" borderId="0" xfId="59" applyAlignment="1">
      <alignment/>
      <protection/>
    </xf>
    <xf numFmtId="0" fontId="11" fillId="0" borderId="0" xfId="59" applyFont="1">
      <alignment/>
      <protection/>
    </xf>
    <xf numFmtId="0" fontId="11" fillId="0" borderId="0" xfId="0" applyFont="1" applyAlignment="1">
      <alignment/>
    </xf>
    <xf numFmtId="0" fontId="6" fillId="0" borderId="0" xfId="60" applyFont="1" applyAlignment="1">
      <alignment vertical="top" wrapText="1"/>
      <protection/>
    </xf>
    <xf numFmtId="0" fontId="2" fillId="0" borderId="0" xfId="60" applyFont="1" applyAlignment="1">
      <alignment/>
      <protection/>
    </xf>
    <xf numFmtId="0" fontId="2" fillId="0" borderId="0" xfId="59" applyFont="1" applyAlignment="1">
      <alignment vertical="top" wrapText="1"/>
      <protection/>
    </xf>
    <xf numFmtId="0" fontId="0" fillId="0" borderId="0" xfId="59" applyFont="1" applyAlignment="1">
      <alignment/>
      <protection/>
    </xf>
    <xf numFmtId="0" fontId="0" fillId="0" borderId="0" xfId="60" applyAlignment="1">
      <alignment/>
      <protection/>
    </xf>
    <xf numFmtId="0" fontId="47" fillId="0" borderId="0" xfId="0" applyFont="1" applyAlignment="1">
      <alignment horizontal="center"/>
    </xf>
    <xf numFmtId="0" fontId="14" fillId="0" borderId="0" xfId="0" applyFont="1" applyAlignment="1">
      <alignment horizontal="left"/>
    </xf>
    <xf numFmtId="0" fontId="24" fillId="0" borderId="0" xfId="0" applyFont="1" applyBorder="1" applyAlignment="1">
      <alignment/>
    </xf>
    <xf numFmtId="0" fontId="24" fillId="0" borderId="15" xfId="0" applyFont="1" applyBorder="1" applyAlignment="1">
      <alignment/>
    </xf>
    <xf numFmtId="0" fontId="14" fillId="0" borderId="13" xfId="0" applyFont="1" applyBorder="1" applyAlignment="1">
      <alignment horizontal="center" vertical="top" wrapText="1"/>
    </xf>
    <xf numFmtId="0" fontId="14" fillId="0" borderId="16" xfId="0" applyFont="1" applyBorder="1" applyAlignment="1">
      <alignment horizontal="center" vertical="top" wrapText="1"/>
    </xf>
    <xf numFmtId="0" fontId="125" fillId="0" borderId="11" xfId="0" applyFont="1" applyFill="1" applyBorder="1" applyAlignment="1">
      <alignment horizontal="center"/>
    </xf>
    <xf numFmtId="0" fontId="125" fillId="0" borderId="11" xfId="0" applyFont="1" applyFill="1" applyBorder="1" applyAlignment="1">
      <alignment/>
    </xf>
    <xf numFmtId="0" fontId="12" fillId="0" borderId="13" xfId="0" applyFont="1" applyBorder="1" applyAlignment="1">
      <alignment/>
    </xf>
    <xf numFmtId="0" fontId="12" fillId="0" borderId="16" xfId="0" applyFont="1" applyBorder="1" applyAlignment="1">
      <alignment/>
    </xf>
    <xf numFmtId="0" fontId="126" fillId="0" borderId="11" xfId="0" applyFont="1" applyFill="1" applyBorder="1" applyAlignment="1">
      <alignment/>
    </xf>
    <xf numFmtId="0" fontId="126" fillId="0" borderId="11" xfId="0" applyFont="1" applyFill="1" applyBorder="1" applyAlignment="1">
      <alignment horizontal="right"/>
    </xf>
    <xf numFmtId="0" fontId="12" fillId="0" borderId="0" xfId="0" applyFont="1" applyFill="1" applyBorder="1" applyAlignment="1">
      <alignment horizontal="left"/>
    </xf>
    <xf numFmtId="0" fontId="12" fillId="0" borderId="0" xfId="0" applyFont="1" applyAlignment="1">
      <alignment/>
    </xf>
    <xf numFmtId="0" fontId="125" fillId="0" borderId="11" xfId="59" applyFont="1" applyFill="1" applyBorder="1">
      <alignment/>
      <protection/>
    </xf>
    <xf numFmtId="0" fontId="12" fillId="0" borderId="11" xfId="59" applyFont="1" applyBorder="1">
      <alignment/>
      <protection/>
    </xf>
    <xf numFmtId="0" fontId="14" fillId="0" borderId="19" xfId="0" applyFont="1" applyFill="1" applyBorder="1" applyAlignment="1">
      <alignment horizontal="center" vertical="top" wrapText="1"/>
    </xf>
    <xf numFmtId="0" fontId="125" fillId="0" borderId="11" xfId="59" applyFont="1" applyBorder="1">
      <alignment/>
      <protection/>
    </xf>
    <xf numFmtId="0" fontId="14" fillId="0" borderId="16" xfId="0" applyFont="1" applyBorder="1" applyAlignment="1">
      <alignment/>
    </xf>
    <xf numFmtId="0" fontId="34" fillId="0" borderId="10" xfId="0" applyFont="1" applyBorder="1" applyAlignment="1">
      <alignment horizontal="center" vertical="center" wrapText="1"/>
    </xf>
    <xf numFmtId="0" fontId="34" fillId="33" borderId="10" xfId="0" applyFont="1" applyFill="1" applyBorder="1" applyAlignment="1">
      <alignment horizontal="center" vertical="center" wrapText="1"/>
    </xf>
    <xf numFmtId="0" fontId="14" fillId="0" borderId="14" xfId="0" applyFont="1" applyBorder="1" applyAlignment="1">
      <alignment horizontal="center" vertical="top" wrapText="1"/>
    </xf>
    <xf numFmtId="0" fontId="25" fillId="0" borderId="11" xfId="0" applyFont="1" applyBorder="1" applyAlignment="1">
      <alignment horizontal="center" vertical="top" wrapText="1"/>
    </xf>
    <xf numFmtId="0" fontId="25" fillId="0" borderId="0" xfId="0" applyFont="1" applyAlignment="1">
      <alignment/>
    </xf>
    <xf numFmtId="0" fontId="12" fillId="0" borderId="0" xfId="0" applyFont="1" applyBorder="1" applyAlignment="1" quotePrefix="1">
      <alignment horizontal="center"/>
    </xf>
    <xf numFmtId="0" fontId="127" fillId="0" borderId="11" xfId="0" applyNumberFormat="1" applyFont="1" applyFill="1" applyBorder="1" applyAlignment="1">
      <alignment horizontal="right" wrapText="1"/>
    </xf>
    <xf numFmtId="0" fontId="127" fillId="0" borderId="11" xfId="0" applyNumberFormat="1" applyFont="1" applyFill="1" applyBorder="1" applyAlignment="1">
      <alignment wrapText="1"/>
    </xf>
    <xf numFmtId="1" fontId="12" fillId="33" borderId="11" xfId="59" applyNumberFormat="1" applyFont="1" applyFill="1" applyBorder="1" applyAlignment="1">
      <alignment horizontal="right" wrapText="1"/>
      <protection/>
    </xf>
    <xf numFmtId="0" fontId="12" fillId="33" borderId="11" xfId="59" applyFont="1" applyFill="1" applyBorder="1" applyAlignment="1">
      <alignment wrapText="1"/>
      <protection/>
    </xf>
    <xf numFmtId="1" fontId="12" fillId="33" borderId="11" xfId="59" applyNumberFormat="1" applyFont="1" applyFill="1" applyBorder="1" applyAlignment="1">
      <alignment wrapText="1"/>
      <protection/>
    </xf>
    <xf numFmtId="1" fontId="12" fillId="0" borderId="11" xfId="0" applyNumberFormat="1" applyFont="1" applyBorder="1" applyAlignment="1">
      <alignment/>
    </xf>
    <xf numFmtId="0" fontId="12" fillId="0" borderId="11" xfId="58" applyFont="1" applyBorder="1">
      <alignment/>
      <protection/>
    </xf>
    <xf numFmtId="0" fontId="12" fillId="33" borderId="11" xfId="59" applyFont="1" applyFill="1" applyBorder="1">
      <alignment/>
      <protection/>
    </xf>
    <xf numFmtId="0" fontId="12" fillId="33" borderId="11" xfId="58" applyFont="1" applyFill="1" applyBorder="1">
      <alignment/>
      <protection/>
    </xf>
    <xf numFmtId="0" fontId="12" fillId="0" borderId="11" xfId="59" applyFont="1" applyBorder="1" applyAlignment="1">
      <alignment horizontal="right" wrapText="1"/>
      <protection/>
    </xf>
    <xf numFmtId="0" fontId="12" fillId="0" borderId="11" xfId="59" applyFont="1" applyBorder="1" applyAlignment="1">
      <alignment wrapText="1"/>
      <protection/>
    </xf>
    <xf numFmtId="0" fontId="14" fillId="0" borderId="13" xfId="0" applyFont="1" applyBorder="1" applyAlignment="1">
      <alignment/>
    </xf>
    <xf numFmtId="1" fontId="14" fillId="0" borderId="14" xfId="0" applyNumberFormat="1" applyFont="1" applyBorder="1" applyAlignment="1">
      <alignment/>
    </xf>
    <xf numFmtId="1" fontId="14" fillId="0" borderId="11" xfId="0" applyNumberFormat="1" applyFont="1" applyBorder="1" applyAlignment="1">
      <alignment/>
    </xf>
    <xf numFmtId="1" fontId="0" fillId="0" borderId="0" xfId="0" applyNumberFormat="1" applyAlignment="1">
      <alignment/>
    </xf>
    <xf numFmtId="0" fontId="2" fillId="0" borderId="17" xfId="0" applyFont="1" applyBorder="1" applyAlignment="1">
      <alignment/>
    </xf>
    <xf numFmtId="0" fontId="2" fillId="0" borderId="14" xfId="0" applyFont="1" applyBorder="1" applyAlignment="1">
      <alignment/>
    </xf>
    <xf numFmtId="1" fontId="0" fillId="0" borderId="14" xfId="0" applyNumberFormat="1" applyFont="1" applyBorder="1" applyAlignment="1">
      <alignment/>
    </xf>
    <xf numFmtId="1" fontId="2" fillId="0" borderId="14" xfId="0" applyNumberFormat="1" applyFont="1" applyBorder="1" applyAlignment="1">
      <alignment/>
    </xf>
    <xf numFmtId="0" fontId="123" fillId="0" borderId="11" xfId="59" applyFont="1" applyBorder="1">
      <alignment/>
      <protection/>
    </xf>
    <xf numFmtId="0" fontId="123" fillId="0" borderId="11" xfId="58" applyFont="1" applyBorder="1">
      <alignment/>
      <protection/>
    </xf>
    <xf numFmtId="0" fontId="123" fillId="33" borderId="11" xfId="59" applyFont="1" applyFill="1" applyBorder="1">
      <alignment/>
      <protection/>
    </xf>
    <xf numFmtId="0" fontId="123" fillId="33" borderId="11" xfId="59" applyFont="1" applyFill="1" applyBorder="1" applyAlignment="1">
      <alignment wrapText="1"/>
      <protection/>
    </xf>
    <xf numFmtId="0" fontId="123" fillId="33" borderId="11" xfId="59" applyFont="1" applyFill="1" applyBorder="1" applyAlignment="1">
      <alignment horizontal="right"/>
      <protection/>
    </xf>
    <xf numFmtId="0" fontId="123" fillId="0" borderId="11" xfId="59" applyFont="1" applyBorder="1" applyAlignment="1">
      <alignment wrapText="1"/>
      <protection/>
    </xf>
    <xf numFmtId="0" fontId="123" fillId="0" borderId="11" xfId="59" applyFont="1" applyBorder="1" applyAlignment="1">
      <alignment vertical="top" wrapText="1"/>
      <protection/>
    </xf>
    <xf numFmtId="0" fontId="123" fillId="0" borderId="11" xfId="59" applyFont="1" applyBorder="1" applyAlignment="1">
      <alignment/>
      <protection/>
    </xf>
    <xf numFmtId="0" fontId="123" fillId="33" borderId="11" xfId="59" applyFont="1" applyFill="1" applyBorder="1" applyAlignment="1">
      <alignment/>
      <protection/>
    </xf>
    <xf numFmtId="0" fontId="124" fillId="0" borderId="11" xfId="59" applyFont="1" applyBorder="1">
      <alignment/>
      <protection/>
    </xf>
    <xf numFmtId="179" fontId="125" fillId="0" borderId="11" xfId="0" applyNumberFormat="1" applyFont="1" applyBorder="1" applyAlignment="1">
      <alignment wrapText="1"/>
    </xf>
    <xf numFmtId="179" fontId="126" fillId="0" borderId="11" xfId="0" applyNumberFormat="1" applyFont="1" applyBorder="1" applyAlignment="1">
      <alignment wrapText="1"/>
    </xf>
    <xf numFmtId="179" fontId="0" fillId="0" borderId="11" xfId="0" applyNumberFormat="1" applyBorder="1" applyAlignment="1">
      <alignment wrapText="1"/>
    </xf>
    <xf numFmtId="179" fontId="110" fillId="0" borderId="11" xfId="0" applyNumberFormat="1" applyFont="1" applyBorder="1" applyAlignment="1">
      <alignment wrapText="1"/>
    </xf>
    <xf numFmtId="2" fontId="0" fillId="0" borderId="11" xfId="0" applyNumberFormat="1" applyBorder="1" applyAlignment="1">
      <alignment/>
    </xf>
    <xf numFmtId="2" fontId="2" fillId="0" borderId="11" xfId="0" applyNumberFormat="1" applyFont="1" applyBorder="1" applyAlignment="1">
      <alignment/>
    </xf>
    <xf numFmtId="0" fontId="12" fillId="0" borderId="11" xfId="57" applyFont="1" applyBorder="1">
      <alignment/>
      <protection/>
    </xf>
    <xf numFmtId="0" fontId="0" fillId="0" borderId="11" xfId="57" applyFont="1" applyBorder="1" applyAlignment="1">
      <alignment horizontal="right"/>
      <protection/>
    </xf>
    <xf numFmtId="0" fontId="0" fillId="0" borderId="11" xfId="57" applyFont="1" applyFill="1" applyBorder="1" applyAlignment="1">
      <alignment horizontal="right"/>
      <protection/>
    </xf>
    <xf numFmtId="2" fontId="0" fillId="0" borderId="11" xfId="57" applyNumberFormat="1" applyFont="1" applyBorder="1" applyAlignment="1">
      <alignment horizontal="right"/>
      <protection/>
    </xf>
    <xf numFmtId="2" fontId="0" fillId="0" borderId="11" xfId="57" applyNumberFormat="1" applyFont="1" applyFill="1" applyBorder="1" applyAlignment="1">
      <alignment horizontal="right"/>
      <protection/>
    </xf>
    <xf numFmtId="2" fontId="0" fillId="0" borderId="11" xfId="57" applyNumberFormat="1" applyFont="1" applyBorder="1">
      <alignment/>
      <protection/>
    </xf>
    <xf numFmtId="179" fontId="0" fillId="0" borderId="11" xfId="57" applyNumberFormat="1" applyFont="1" applyBorder="1" applyAlignment="1">
      <alignment horizontal="right"/>
      <protection/>
    </xf>
    <xf numFmtId="179" fontId="0" fillId="0" borderId="11" xfId="57" applyNumberFormat="1" applyFont="1" applyFill="1" applyBorder="1" applyAlignment="1">
      <alignment horizontal="right"/>
      <protection/>
    </xf>
    <xf numFmtId="179" fontId="0" fillId="0" borderId="11" xfId="57" applyNumberFormat="1" applyFont="1" applyBorder="1" applyAlignment="1">
      <alignment vertical="top" wrapText="1"/>
      <protection/>
    </xf>
    <xf numFmtId="179" fontId="0" fillId="0" borderId="11" xfId="57" applyNumberFormat="1" applyFont="1" applyBorder="1" applyAlignment="1">
      <alignment vertical="center" wrapText="1"/>
      <protection/>
    </xf>
    <xf numFmtId="0" fontId="0" fillId="33" borderId="11" xfId="57" applyFont="1" applyFill="1" applyBorder="1" applyAlignment="1">
      <alignment horizontal="right"/>
      <protection/>
    </xf>
    <xf numFmtId="2" fontId="0" fillId="0" borderId="11" xfId="0" applyNumberFormat="1" applyFont="1" applyBorder="1" applyAlignment="1">
      <alignment/>
    </xf>
    <xf numFmtId="2" fontId="0" fillId="0" borderId="11" xfId="0" applyNumberFormat="1" applyFont="1" applyBorder="1" applyAlignment="1">
      <alignment horizontal="right"/>
    </xf>
    <xf numFmtId="2" fontId="0" fillId="0" borderId="0" xfId="0" applyNumberFormat="1" applyFont="1" applyAlignment="1">
      <alignment/>
    </xf>
    <xf numFmtId="0" fontId="117" fillId="0" borderId="0" xfId="0" applyFont="1" applyBorder="1" applyAlignment="1">
      <alignment vertical="center" wrapText="1"/>
    </xf>
    <xf numFmtId="0" fontId="2" fillId="0" borderId="11" xfId="57" applyFont="1" applyBorder="1" applyAlignment="1">
      <alignment horizontal="left" vertical="center" wrapText="1"/>
      <protection/>
    </xf>
    <xf numFmtId="0" fontId="2" fillId="0" borderId="11" xfId="57" applyFont="1" applyBorder="1" applyAlignment="1">
      <alignment horizontal="right" vertical="center"/>
      <protection/>
    </xf>
    <xf numFmtId="0" fontId="2" fillId="0" borderId="11" xfId="57" applyFont="1" applyBorder="1" applyAlignment="1">
      <alignment horizontal="left" wrapText="1"/>
      <protection/>
    </xf>
    <xf numFmtId="0" fontId="0" fillId="0" borderId="11" xfId="57" applyFont="1" applyBorder="1" applyAlignment="1">
      <alignment wrapText="1"/>
      <protection/>
    </xf>
    <xf numFmtId="0" fontId="0" fillId="0" borderId="11" xfId="57" applyFont="1" applyBorder="1" applyAlignment="1">
      <alignment horizontal="left" wrapText="1"/>
      <protection/>
    </xf>
    <xf numFmtId="0" fontId="93" fillId="0" borderId="11" xfId="62" applyBorder="1">
      <alignment/>
      <protection/>
    </xf>
    <xf numFmtId="2" fontId="93" fillId="0" borderId="11" xfId="62" applyNumberFormat="1" applyBorder="1">
      <alignment/>
      <protection/>
    </xf>
    <xf numFmtId="0" fontId="2" fillId="0" borderId="26" xfId="0" applyFont="1" applyBorder="1" applyAlignment="1">
      <alignment horizontal="center" vertical="center"/>
    </xf>
    <xf numFmtId="0" fontId="128" fillId="35" borderId="11" xfId="0" applyFont="1" applyFill="1" applyBorder="1" applyAlignment="1">
      <alignment horizontal="center" vertical="center" wrapText="1"/>
    </xf>
    <xf numFmtId="0" fontId="129" fillId="0" borderId="11" xfId="0" applyFont="1" applyBorder="1" applyAlignment="1">
      <alignment horizontal="center" vertical="center"/>
    </xf>
    <xf numFmtId="0" fontId="33" fillId="0" borderId="11" xfId="0" applyFont="1" applyBorder="1" applyAlignment="1" quotePrefix="1">
      <alignment horizontal="right" vertical="top" wrapText="1"/>
    </xf>
    <xf numFmtId="0" fontId="34" fillId="0" borderId="11" xfId="0" applyFont="1" applyBorder="1" applyAlignment="1" quotePrefix="1">
      <alignment horizontal="right" vertical="top" wrapText="1"/>
    </xf>
    <xf numFmtId="0" fontId="0" fillId="0" borderId="13" xfId="0" applyFont="1" applyBorder="1" applyAlignment="1" quotePrefix="1">
      <alignment horizontal="center" vertical="top" wrapText="1"/>
    </xf>
    <xf numFmtId="0" fontId="128" fillId="35" borderId="11" xfId="0" applyFont="1" applyFill="1" applyBorder="1" applyAlignment="1">
      <alignment horizontal="right" vertical="center" wrapText="1"/>
    </xf>
    <xf numFmtId="1" fontId="0" fillId="0" borderId="11" xfId="0" applyNumberFormat="1" applyFont="1" applyBorder="1" applyAlignment="1">
      <alignment wrapText="1"/>
    </xf>
    <xf numFmtId="2" fontId="0" fillId="0" borderId="11" xfId="0" applyNumberFormat="1" applyBorder="1" applyAlignment="1">
      <alignment horizontal="right"/>
    </xf>
    <xf numFmtId="0" fontId="0" fillId="0" borderId="11" xfId="0" applyBorder="1" applyAlignment="1">
      <alignment horizontal="right"/>
    </xf>
    <xf numFmtId="1" fontId="2" fillId="0" borderId="11" xfId="0" applyNumberFormat="1" applyFont="1" applyBorder="1" applyAlignment="1">
      <alignment wrapText="1"/>
    </xf>
    <xf numFmtId="2" fontId="2" fillId="0" borderId="11" xfId="0" applyNumberFormat="1" applyFont="1" applyBorder="1" applyAlignment="1">
      <alignment horizontal="right"/>
    </xf>
    <xf numFmtId="0" fontId="2" fillId="0" borderId="11" xfId="0" applyFont="1" applyBorder="1" applyAlignment="1">
      <alignment horizontal="right"/>
    </xf>
    <xf numFmtId="1" fontId="2" fillId="0" borderId="0" xfId="0" applyNumberFormat="1" applyFont="1" applyBorder="1" applyAlignment="1">
      <alignment wrapText="1"/>
    </xf>
    <xf numFmtId="2" fontId="2" fillId="0" borderId="0" xfId="0" applyNumberFormat="1" applyFont="1" applyBorder="1" applyAlignment="1">
      <alignment horizontal="right"/>
    </xf>
    <xf numFmtId="0" fontId="0" fillId="0" borderId="11" xfId="0" applyBorder="1" applyAlignment="1">
      <alignment wrapText="1"/>
    </xf>
    <xf numFmtId="0" fontId="2" fillId="0" borderId="11" xfId="0" applyFont="1" applyBorder="1" applyAlignment="1">
      <alignment wrapText="1"/>
    </xf>
    <xf numFmtId="0" fontId="125" fillId="0" borderId="11" xfId="0" applyFont="1" applyBorder="1" applyAlignment="1">
      <alignment wrapText="1"/>
    </xf>
    <xf numFmtId="0" fontId="48" fillId="0" borderId="27" xfId="53" applyFont="1" applyBorder="1" applyAlignment="1" applyProtection="1">
      <alignment wrapText="1"/>
      <protection/>
    </xf>
    <xf numFmtId="0" fontId="130" fillId="0" borderId="11" xfId="53" applyFont="1" applyBorder="1" applyAlignment="1" applyProtection="1">
      <alignment vertical="center" wrapText="1"/>
      <protection/>
    </xf>
    <xf numFmtId="1" fontId="125" fillId="0" borderId="11" xfId="0" applyNumberFormat="1" applyFont="1" applyBorder="1" applyAlignment="1">
      <alignment/>
    </xf>
    <xf numFmtId="1" fontId="12" fillId="0" borderId="11" xfId="0" applyNumberFormat="1" applyFont="1" applyBorder="1" applyAlignment="1">
      <alignment horizontal="right"/>
    </xf>
    <xf numFmtId="0" fontId="12" fillId="0" borderId="11" xfId="57" applyFont="1" applyBorder="1" applyAlignment="1">
      <alignment horizontal="right"/>
      <protection/>
    </xf>
    <xf numFmtId="1" fontId="12" fillId="0" borderId="11" xfId="57" applyNumberFormat="1" applyFont="1" applyBorder="1" applyAlignment="1">
      <alignment horizontal="right"/>
      <protection/>
    </xf>
    <xf numFmtId="0" fontId="125" fillId="0" borderId="11" xfId="0" applyFont="1" applyBorder="1" applyAlignment="1">
      <alignment horizontal="right" vertical="center" wrapText="1"/>
    </xf>
    <xf numFmtId="1" fontId="126" fillId="0" borderId="11" xfId="0" applyNumberFormat="1" applyFont="1" applyBorder="1" applyAlignment="1">
      <alignment/>
    </xf>
    <xf numFmtId="1" fontId="14" fillId="0" borderId="11" xfId="57" applyNumberFormat="1" applyFont="1" applyBorder="1">
      <alignment/>
      <protection/>
    </xf>
    <xf numFmtId="0" fontId="12" fillId="0" borderId="11" xfId="0" applyFont="1" applyBorder="1" applyAlignment="1">
      <alignment horizontal="right" vertical="top" wrapText="1"/>
    </xf>
    <xf numFmtId="1" fontId="0" fillId="33" borderId="11" xfId="0" applyNumberFormat="1" applyFont="1" applyFill="1" applyBorder="1" applyAlignment="1">
      <alignment/>
    </xf>
    <xf numFmtId="179" fontId="0" fillId="33" borderId="11" xfId="0" applyNumberFormat="1" applyFont="1" applyFill="1" applyBorder="1" applyAlignment="1">
      <alignment/>
    </xf>
    <xf numFmtId="0" fontId="2" fillId="33" borderId="11" xfId="0" applyFont="1" applyFill="1" applyBorder="1" applyAlignment="1">
      <alignment horizontal="center" vertical="center" wrapText="1"/>
    </xf>
    <xf numFmtId="0" fontId="42" fillId="0" borderId="0" xfId="57" applyFont="1" applyAlignment="1">
      <alignment/>
      <protection/>
    </xf>
    <xf numFmtId="0" fontId="18" fillId="0" borderId="11" xfId="57" applyFont="1" applyBorder="1" applyAlignment="1">
      <alignment horizontal="right" vertical="top" wrapText="1"/>
      <protection/>
    </xf>
    <xf numFmtId="0" fontId="125" fillId="0" borderId="11" xfId="57" applyFont="1" applyBorder="1" applyAlignment="1">
      <alignment horizontal="right"/>
      <protection/>
    </xf>
    <xf numFmtId="2" fontId="0" fillId="33" borderId="11" xfId="0" applyNumberFormat="1" applyFont="1" applyFill="1" applyBorder="1" applyAlignment="1">
      <alignment/>
    </xf>
    <xf numFmtId="179" fontId="0" fillId="33" borderId="0" xfId="0" applyNumberFormat="1" applyFont="1" applyFill="1" applyAlignment="1">
      <alignment/>
    </xf>
    <xf numFmtId="179" fontId="0" fillId="34" borderId="0" xfId="0" applyNumberFormat="1" applyFont="1" applyFill="1" applyAlignment="1">
      <alignment/>
    </xf>
    <xf numFmtId="2" fontId="18" fillId="0" borderId="11" xfId="57" applyNumberFormat="1" applyFont="1" applyBorder="1" applyAlignment="1">
      <alignment horizontal="right" vertical="top" wrapText="1"/>
      <protection/>
    </xf>
    <xf numFmtId="0" fontId="19" fillId="0" borderId="11" xfId="57" applyFont="1" applyBorder="1" applyAlignment="1">
      <alignment wrapText="1"/>
      <protection/>
    </xf>
    <xf numFmtId="2" fontId="93" fillId="0" borderId="0" xfId="57" applyNumberFormat="1">
      <alignment/>
      <protection/>
    </xf>
    <xf numFmtId="1" fontId="93" fillId="0" borderId="0" xfId="57" applyNumberFormat="1">
      <alignment/>
      <protection/>
    </xf>
    <xf numFmtId="2" fontId="93" fillId="0" borderId="11" xfId="57" applyNumberFormat="1" applyBorder="1">
      <alignment/>
      <protection/>
    </xf>
    <xf numFmtId="2" fontId="0" fillId="0" borderId="11" xfId="60" applyNumberFormat="1" applyBorder="1">
      <alignment/>
      <protection/>
    </xf>
    <xf numFmtId="2" fontId="0" fillId="0" borderId="0" xfId="60" applyNumberFormat="1">
      <alignment/>
      <protection/>
    </xf>
    <xf numFmtId="0" fontId="131" fillId="0" borderId="0" xfId="0" applyFont="1" applyAlignment="1">
      <alignment/>
    </xf>
    <xf numFmtId="0" fontId="131" fillId="0" borderId="0" xfId="59" applyFont="1">
      <alignment/>
      <protection/>
    </xf>
    <xf numFmtId="0" fontId="132" fillId="0" borderId="0" xfId="0" applyFont="1" applyAlignment="1">
      <alignment/>
    </xf>
    <xf numFmtId="0" fontId="132" fillId="0" borderId="0" xfId="59" applyFont="1">
      <alignment/>
      <protection/>
    </xf>
    <xf numFmtId="0" fontId="133" fillId="0" borderId="0" xfId="57" applyFont="1" applyAlignment="1">
      <alignment/>
      <protection/>
    </xf>
    <xf numFmtId="0" fontId="133" fillId="0" borderId="0" xfId="57" applyFont="1" applyAlignment="1">
      <alignment vertical="top" wrapText="1"/>
      <protection/>
    </xf>
    <xf numFmtId="0" fontId="133" fillId="0" borderId="0" xfId="57" applyFont="1">
      <alignment/>
      <protection/>
    </xf>
    <xf numFmtId="0" fontId="94" fillId="0" borderId="0" xfId="57" applyFont="1">
      <alignment/>
      <protection/>
    </xf>
    <xf numFmtId="0" fontId="134" fillId="0" borderId="0" xfId="57" applyFont="1">
      <alignment/>
      <protection/>
    </xf>
    <xf numFmtId="179" fontId="0" fillId="0" borderId="11" xfId="0" applyNumberFormat="1" applyFont="1" applyBorder="1" applyAlignment="1">
      <alignment/>
    </xf>
    <xf numFmtId="0" fontId="0" fillId="0" borderId="11" xfId="0" applyFont="1" applyBorder="1" applyAlignment="1">
      <alignment horizontal="right"/>
    </xf>
    <xf numFmtId="0" fontId="0" fillId="0" borderId="11" xfId="0" applyNumberFormat="1" applyBorder="1" applyAlignment="1">
      <alignment/>
    </xf>
    <xf numFmtId="0" fontId="0" fillId="0" borderId="0" xfId="0" applyFill="1" applyBorder="1" applyAlignment="1">
      <alignment/>
    </xf>
    <xf numFmtId="0" fontId="0" fillId="0" borderId="0" xfId="0" applyFont="1" applyFill="1" applyBorder="1" applyAlignment="1">
      <alignment horizontal="right"/>
    </xf>
    <xf numFmtId="2" fontId="0" fillId="0" borderId="0" xfId="0" applyNumberFormat="1" applyFont="1" applyFill="1" applyBorder="1" applyAlignment="1">
      <alignment horizontal="right"/>
    </xf>
    <xf numFmtId="0" fontId="0" fillId="0" borderId="0" xfId="61" applyFont="1">
      <alignment/>
      <protection/>
    </xf>
    <xf numFmtId="2" fontId="0" fillId="0" borderId="0" xfId="0" applyNumberFormat="1" applyFont="1" applyBorder="1" applyAlignment="1">
      <alignment/>
    </xf>
    <xf numFmtId="0" fontId="0" fillId="0" borderId="0" xfId="0" applyFont="1" applyAlignment="1">
      <alignment horizontal="left"/>
    </xf>
    <xf numFmtId="0" fontId="0" fillId="0" borderId="0" xfId="59" applyFont="1" applyAlignment="1">
      <alignment horizontal="left"/>
      <protection/>
    </xf>
    <xf numFmtId="0" fontId="48" fillId="0" borderId="0" xfId="57" applyFont="1">
      <alignment/>
      <protection/>
    </xf>
    <xf numFmtId="0" fontId="12" fillId="0" borderId="0" xfId="57" applyFont="1">
      <alignment/>
      <protection/>
    </xf>
    <xf numFmtId="0" fontId="0" fillId="0" borderId="0" xfId="60" applyFont="1">
      <alignment/>
      <protection/>
    </xf>
    <xf numFmtId="0" fontId="44" fillId="0" borderId="11" xfId="0" applyFont="1" applyBorder="1" applyAlignment="1" quotePrefix="1">
      <alignment horizontal="right" vertical="top" wrapText="1"/>
    </xf>
    <xf numFmtId="0" fontId="0" fillId="0" borderId="11" xfId="0" applyFont="1" applyBorder="1" applyAlignment="1" quotePrefix="1">
      <alignment horizontal="right" vertical="top" wrapText="1"/>
    </xf>
    <xf numFmtId="0" fontId="0" fillId="0" borderId="11" xfId="0" applyFont="1" applyBorder="1" applyAlignment="1" quotePrefix="1">
      <alignment vertical="top" wrapText="1"/>
    </xf>
    <xf numFmtId="0" fontId="0" fillId="33" borderId="11" xfId="0" applyFont="1" applyFill="1" applyBorder="1" applyAlignment="1" quotePrefix="1">
      <alignment horizontal="right" vertical="top" wrapText="1"/>
    </xf>
    <xf numFmtId="0" fontId="2" fillId="33" borderId="11" xfId="0" applyFont="1" applyFill="1" applyBorder="1" applyAlignment="1" quotePrefix="1">
      <alignment horizontal="right" vertical="top" wrapText="1"/>
    </xf>
    <xf numFmtId="0" fontId="2" fillId="0" borderId="11" xfId="0" applyFont="1" applyBorder="1" applyAlignment="1" quotePrefix="1">
      <alignment horizontal="right" vertical="top" wrapText="1"/>
    </xf>
    <xf numFmtId="0" fontId="24" fillId="0" borderId="11" xfId="0" applyFont="1" applyBorder="1" applyAlignment="1">
      <alignment horizontal="center" vertical="top"/>
    </xf>
    <xf numFmtId="0" fontId="12" fillId="0" borderId="10" xfId="0" applyFont="1" applyBorder="1" applyAlignment="1">
      <alignment vertical="center" wrapText="1"/>
    </xf>
    <xf numFmtId="0" fontId="12" fillId="0" borderId="11" xfId="0" applyFont="1" applyBorder="1" applyAlignment="1">
      <alignment horizontal="right" wrapText="1"/>
    </xf>
    <xf numFmtId="0" fontId="12" fillId="0" borderId="11" xfId="0" applyFont="1" applyBorder="1" applyAlignment="1">
      <alignment horizontal="right" vertical="center" wrapText="1"/>
    </xf>
    <xf numFmtId="0" fontId="88" fillId="0" borderId="11" xfId="0" applyFont="1" applyBorder="1" applyAlignment="1">
      <alignment horizontal="right" vertical="center" wrapText="1"/>
    </xf>
    <xf numFmtId="0" fontId="14" fillId="0" borderId="11" xfId="0" applyFont="1" applyBorder="1" applyAlignment="1">
      <alignment horizontal="right" wrapText="1"/>
    </xf>
    <xf numFmtId="0" fontId="35" fillId="0" borderId="11" xfId="0" applyFont="1" applyBorder="1" applyAlignment="1" quotePrefix="1">
      <alignment horizontal="center" vertical="center" wrapText="1"/>
    </xf>
    <xf numFmtId="0" fontId="35" fillId="0" borderId="11" xfId="0" applyFont="1" applyBorder="1" applyAlignment="1">
      <alignment horizontal="center" vertical="center" wrapText="1"/>
    </xf>
    <xf numFmtId="0" fontId="12" fillId="0" borderId="11" xfId="0" applyFont="1" applyBorder="1" applyAlignment="1">
      <alignment wrapText="1"/>
    </xf>
    <xf numFmtId="1" fontId="17" fillId="0" borderId="0" xfId="57" applyNumberFormat="1" applyFont="1" applyAlignment="1">
      <alignment horizontal="center"/>
      <protection/>
    </xf>
    <xf numFmtId="2" fontId="49" fillId="0" borderId="11" xfId="57" applyNumberFormat="1" applyFont="1" applyFill="1" applyBorder="1" applyAlignment="1">
      <alignment horizontal="right" vertical="center"/>
      <protection/>
    </xf>
    <xf numFmtId="0" fontId="0" fillId="34" borderId="0" xfId="57" applyFont="1" applyFill="1">
      <alignment/>
      <protection/>
    </xf>
    <xf numFmtId="0" fontId="135" fillId="0" borderId="28" xfId="0" applyFont="1" applyBorder="1" applyAlignment="1">
      <alignment horizontal="justify" vertical="top" wrapText="1"/>
    </xf>
    <xf numFmtId="0" fontId="135" fillId="0" borderId="29" xfId="0" applyFont="1" applyBorder="1" applyAlignment="1">
      <alignment horizontal="center" vertical="top" wrapText="1"/>
    </xf>
    <xf numFmtId="0" fontId="136" fillId="0" borderId="30" xfId="0" applyFont="1" applyBorder="1" applyAlignment="1">
      <alignment horizontal="justify" vertical="top" wrapText="1"/>
    </xf>
    <xf numFmtId="3" fontId="136" fillId="0" borderId="31" xfId="0" applyNumberFormat="1" applyFont="1" applyBorder="1" applyAlignment="1">
      <alignment horizontal="right" vertical="top" wrapText="1"/>
    </xf>
    <xf numFmtId="0" fontId="50" fillId="0" borderId="31" xfId="0" applyFont="1" applyBorder="1" applyAlignment="1">
      <alignment horizontal="right" vertical="top" wrapText="1"/>
    </xf>
    <xf numFmtId="0" fontId="136" fillId="0" borderId="31" xfId="0" applyFont="1" applyBorder="1" applyAlignment="1">
      <alignment horizontal="center" vertical="top" wrapText="1"/>
    </xf>
    <xf numFmtId="0" fontId="136" fillId="0" borderId="31" xfId="0" applyFont="1" applyBorder="1" applyAlignment="1">
      <alignment horizontal="right" vertical="top" wrapText="1"/>
    </xf>
    <xf numFmtId="0" fontId="2" fillId="34" borderId="0" xfId="0" applyFont="1" applyFill="1" applyAlignment="1">
      <alignment vertical="top" wrapText="1"/>
    </xf>
    <xf numFmtId="0" fontId="2" fillId="0" borderId="13" xfId="0" applyFont="1" applyBorder="1" applyAlignment="1" quotePrefix="1">
      <alignment horizontal="center" vertical="top" wrapText="1"/>
    </xf>
    <xf numFmtId="0" fontId="14" fillId="0" borderId="0" xfId="0" applyFont="1" applyAlignment="1">
      <alignment horizontal="center"/>
    </xf>
    <xf numFmtId="0" fontId="40" fillId="0" borderId="0" xfId="0" applyFont="1" applyAlignment="1">
      <alignment horizontal="center" wrapText="1"/>
    </xf>
    <xf numFmtId="0" fontId="14" fillId="0" borderId="11" xfId="0" applyFont="1" applyBorder="1" applyAlignment="1">
      <alignment horizontal="center"/>
    </xf>
    <xf numFmtId="0" fontId="46" fillId="0" borderId="13" xfId="0" applyFont="1" applyBorder="1" applyAlignment="1">
      <alignment horizontal="center"/>
    </xf>
    <xf numFmtId="0" fontId="46" fillId="0" borderId="14" xfId="0" applyFont="1" applyBorder="1" applyAlignment="1">
      <alignment horizontal="center"/>
    </xf>
    <xf numFmtId="0" fontId="2" fillId="0" borderId="0" xfId="0" applyFont="1" applyBorder="1" applyAlignment="1">
      <alignment horizontal="left" vertical="top" wrapText="1"/>
    </xf>
    <xf numFmtId="0" fontId="0" fillId="0" borderId="0"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2" fontId="12" fillId="0" borderId="13" xfId="0" applyNumberFormat="1" applyFont="1" applyBorder="1" applyAlignment="1">
      <alignment horizontal="center"/>
    </xf>
    <xf numFmtId="2" fontId="12" fillId="0" borderId="14" xfId="0" applyNumberFormat="1" applyFont="1" applyBorder="1" applyAlignment="1">
      <alignment horizontal="center"/>
    </xf>
    <xf numFmtId="0" fontId="14" fillId="0" borderId="13" xfId="0" applyFont="1" applyBorder="1" applyAlignment="1">
      <alignment horizontal="left"/>
    </xf>
    <xf numFmtId="0" fontId="14" fillId="0" borderId="18" xfId="0" applyFont="1" applyBorder="1" applyAlignment="1">
      <alignment horizontal="left"/>
    </xf>
    <xf numFmtId="0" fontId="14" fillId="0" borderId="14" xfId="0" applyFont="1" applyBorder="1" applyAlignment="1">
      <alignment horizontal="left"/>
    </xf>
    <xf numFmtId="0" fontId="2" fillId="0" borderId="18" xfId="0" applyFont="1" applyBorder="1" applyAlignment="1">
      <alignment horizontal="center"/>
    </xf>
    <xf numFmtId="0" fontId="12" fillId="0" borderId="11" xfId="0" applyFont="1" applyBorder="1" applyAlignment="1">
      <alignment horizontal="center"/>
    </xf>
    <xf numFmtId="0" fontId="12" fillId="0" borderId="13" xfId="0" applyFont="1" applyBorder="1" applyAlignment="1">
      <alignment horizontal="center"/>
    </xf>
    <xf numFmtId="0" fontId="12" fillId="0" borderId="14" xfId="0" applyFont="1" applyBorder="1" applyAlignment="1">
      <alignment horizontal="center"/>
    </xf>
    <xf numFmtId="0" fontId="2" fillId="0" borderId="13" xfId="0" applyFont="1" applyBorder="1" applyAlignment="1">
      <alignment horizontal="center" vertical="top" wrapText="1"/>
    </xf>
    <xf numFmtId="0" fontId="2" fillId="0" borderId="18" xfId="0" applyFont="1" applyBorder="1" applyAlignment="1">
      <alignment horizontal="center" vertical="top" wrapText="1"/>
    </xf>
    <xf numFmtId="0" fontId="2" fillId="0" borderId="14" xfId="0" applyFont="1" applyBorder="1" applyAlignment="1">
      <alignment horizontal="center" vertical="top" wrapText="1"/>
    </xf>
    <xf numFmtId="2" fontId="12" fillId="0" borderId="11" xfId="0" applyNumberFormat="1" applyFont="1" applyBorder="1" applyAlignment="1">
      <alignment horizontal="center"/>
    </xf>
    <xf numFmtId="0" fontId="14" fillId="0" borderId="11" xfId="0" applyFont="1" applyBorder="1" applyAlignment="1">
      <alignment horizontal="center" vertical="center"/>
    </xf>
    <xf numFmtId="0" fontId="14" fillId="0" borderId="11" xfId="0" applyFont="1" applyBorder="1" applyAlignment="1">
      <alignment horizontal="center" vertical="center" wrapText="1"/>
    </xf>
    <xf numFmtId="0" fontId="12" fillId="33" borderId="13" xfId="0" applyFont="1" applyFill="1" applyBorder="1" applyAlignment="1">
      <alignment horizontal="center"/>
    </xf>
    <xf numFmtId="0" fontId="12" fillId="33" borderId="14" xfId="0" applyFont="1" applyFill="1" applyBorder="1" applyAlignment="1">
      <alignment horizontal="center"/>
    </xf>
    <xf numFmtId="0" fontId="0" fillId="0" borderId="11" xfId="0" applyFont="1" applyBorder="1" applyAlignment="1">
      <alignment horizontal="center"/>
    </xf>
    <xf numFmtId="0" fontId="24" fillId="0" borderId="13" xfId="0" applyFont="1" applyBorder="1" applyAlignment="1" quotePrefix="1">
      <alignment horizontal="center" vertical="top" wrapText="1"/>
    </xf>
    <xf numFmtId="0" fontId="24" fillId="0" borderId="14" xfId="0" applyFont="1" applyBorder="1" applyAlignment="1" quotePrefix="1">
      <alignment horizontal="center" vertical="top"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2" fillId="0" borderId="11" xfId="0" applyFont="1" applyBorder="1" applyAlignment="1">
      <alignment horizontal="center"/>
    </xf>
    <xf numFmtId="0" fontId="2" fillId="0" borderId="0" xfId="0" applyFont="1" applyBorder="1" applyAlignment="1">
      <alignment horizontal="left"/>
    </xf>
    <xf numFmtId="0" fontId="14" fillId="0" borderId="13" xfId="0" applyFont="1" applyBorder="1" applyAlignment="1">
      <alignment horizontal="left" vertical="top" wrapText="1"/>
    </xf>
    <xf numFmtId="0" fontId="14" fillId="0" borderId="18" xfId="0" applyFont="1" applyBorder="1" applyAlignment="1">
      <alignment horizontal="left" vertical="top" wrapText="1"/>
    </xf>
    <xf numFmtId="0" fontId="14" fillId="0" borderId="14" xfId="0" applyFont="1" applyBorder="1" applyAlignment="1">
      <alignment horizontal="left" vertical="top" wrapText="1"/>
    </xf>
    <xf numFmtId="0" fontId="24" fillId="0" borderId="11" xfId="0" applyFont="1" applyBorder="1" applyAlignment="1" quotePrefix="1">
      <alignment horizontal="center" vertical="top" wrapText="1"/>
    </xf>
    <xf numFmtId="0" fontId="16" fillId="0" borderId="11" xfId="0" applyFont="1" applyBorder="1" applyAlignment="1" quotePrefix="1">
      <alignment horizontal="center" vertical="top" wrapText="1"/>
    </xf>
    <xf numFmtId="0" fontId="24" fillId="0" borderId="18" xfId="0" applyFont="1" applyBorder="1" applyAlignment="1" quotePrefix="1">
      <alignment horizontal="center" vertical="top" wrapText="1"/>
    </xf>
    <xf numFmtId="0" fontId="14" fillId="0" borderId="13" xfId="0" applyFont="1" applyBorder="1" applyAlignment="1">
      <alignment horizontal="center"/>
    </xf>
    <xf numFmtId="0" fontId="14" fillId="0" borderId="14" xfId="0" applyFont="1" applyBorder="1" applyAlignment="1">
      <alignment horizontal="center"/>
    </xf>
    <xf numFmtId="0" fontId="11" fillId="0" borderId="0" xfId="0" applyFont="1" applyAlignment="1">
      <alignment horizontal="center"/>
    </xf>
    <xf numFmtId="0" fontId="2" fillId="0" borderId="21" xfId="0" applyFont="1" applyBorder="1" applyAlignment="1">
      <alignment horizontal="center" vertical="top"/>
    </xf>
    <xf numFmtId="0" fontId="2" fillId="0" borderId="22" xfId="0" applyFont="1" applyBorder="1" applyAlignment="1">
      <alignment horizontal="center" vertical="top"/>
    </xf>
    <xf numFmtId="0" fontId="2" fillId="0" borderId="23" xfId="0" applyFont="1" applyBorder="1" applyAlignment="1">
      <alignment horizontal="center" vertical="top"/>
    </xf>
    <xf numFmtId="0" fontId="2" fillId="0" borderId="17" xfId="0" applyFont="1" applyBorder="1" applyAlignment="1">
      <alignment horizontal="center" vertical="top"/>
    </xf>
    <xf numFmtId="0" fontId="2" fillId="0" borderId="15" xfId="0" applyFont="1" applyBorder="1" applyAlignment="1">
      <alignment horizontal="center" vertical="top"/>
    </xf>
    <xf numFmtId="0" fontId="2" fillId="0" borderId="25" xfId="0" applyFont="1" applyBorder="1" applyAlignment="1">
      <alignment horizontal="center" vertical="top"/>
    </xf>
    <xf numFmtId="0" fontId="14" fillId="0" borderId="10" xfId="0" applyFont="1" applyBorder="1" applyAlignment="1">
      <alignment horizontal="center" vertical="top" wrapText="1"/>
    </xf>
    <xf numFmtId="0" fontId="14"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11" xfId="0" applyFont="1" applyBorder="1" applyAlignment="1">
      <alignment horizontal="center" vertical="top"/>
    </xf>
    <xf numFmtId="0" fontId="13" fillId="0" borderId="0" xfId="0" applyFont="1" applyAlignment="1">
      <alignment horizontal="right"/>
    </xf>
    <xf numFmtId="0" fontId="6" fillId="0" borderId="0" xfId="0" applyFont="1" applyAlignment="1">
      <alignment horizontal="center"/>
    </xf>
    <xf numFmtId="0" fontId="10" fillId="0" borderId="0" xfId="0" applyFont="1" applyAlignment="1">
      <alignment horizontal="center"/>
    </xf>
    <xf numFmtId="0" fontId="5"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xf numFmtId="0" fontId="2" fillId="0" borderId="11" xfId="0" applyFont="1" applyBorder="1" applyAlignment="1">
      <alignment horizont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11" xfId="0" applyFont="1" applyBorder="1" applyAlignment="1">
      <alignment horizontal="left" wrapText="1"/>
    </xf>
    <xf numFmtId="0" fontId="2" fillId="0" borderId="11" xfId="0" applyFont="1" applyBorder="1" applyAlignment="1">
      <alignment horizontal="center" vertical="center" wrapText="1"/>
    </xf>
    <xf numFmtId="0" fontId="14" fillId="0" borderId="0" xfId="0" applyFont="1" applyAlignment="1">
      <alignment horizontal="left" vertical="top" wrapText="1"/>
    </xf>
    <xf numFmtId="0" fontId="2" fillId="0" borderId="0" xfId="0" applyFont="1" applyAlignment="1">
      <alignment horizontal="right" vertical="top" wrapText="1"/>
    </xf>
    <xf numFmtId="0" fontId="2" fillId="0" borderId="0" xfId="0" applyFont="1" applyAlignment="1">
      <alignment vertical="top" wrapText="1"/>
    </xf>
    <xf numFmtId="0" fontId="14" fillId="0" borderId="11" xfId="0" applyFont="1" applyBorder="1" applyAlignment="1">
      <alignment horizontal="center" wrapText="1"/>
    </xf>
    <xf numFmtId="0" fontId="0" fillId="0" borderId="0" xfId="0" applyFont="1" applyAlignment="1">
      <alignment horizontal="center" vertical="top" wrapText="1"/>
    </xf>
    <xf numFmtId="0" fontId="14" fillId="0" borderId="11" xfId="0" applyFont="1" applyBorder="1" applyAlignment="1">
      <alignment horizontal="left"/>
    </xf>
    <xf numFmtId="0" fontId="14" fillId="0" borderId="11" xfId="0" applyFont="1" applyBorder="1" applyAlignment="1">
      <alignment horizontal="center" vertical="top" wrapText="1"/>
    </xf>
    <xf numFmtId="2" fontId="14" fillId="0" borderId="11" xfId="0" applyNumberFormat="1" applyFont="1" applyBorder="1" applyAlignment="1">
      <alignment horizontal="center"/>
    </xf>
    <xf numFmtId="0" fontId="2" fillId="33" borderId="21"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11" fillId="33" borderId="0" xfId="0" applyFont="1" applyFill="1" applyAlignment="1">
      <alignment horizontal="center"/>
    </xf>
    <xf numFmtId="0" fontId="14" fillId="0" borderId="0" xfId="0" applyFont="1" applyBorder="1" applyAlignment="1">
      <alignment horizontal="left" wrapText="1"/>
    </xf>
    <xf numFmtId="0" fontId="2" fillId="0" borderId="21" xfId="0" applyFont="1" applyBorder="1" applyAlignment="1">
      <alignment horizontal="center" vertical="top" wrapText="1"/>
    </xf>
    <xf numFmtId="0" fontId="2" fillId="0" borderId="22" xfId="0" applyFont="1" applyBorder="1" applyAlignment="1">
      <alignment horizontal="center" vertical="top" wrapText="1"/>
    </xf>
    <xf numFmtId="0" fontId="2" fillId="0" borderId="17" xfId="0" applyFont="1" applyBorder="1" applyAlignment="1">
      <alignment horizontal="center" vertical="top" wrapText="1"/>
    </xf>
    <xf numFmtId="0" fontId="2" fillId="0" borderId="15" xfId="0" applyFont="1" applyBorder="1" applyAlignment="1">
      <alignment horizontal="center" vertical="top" wrapText="1"/>
    </xf>
    <xf numFmtId="0" fontId="15" fillId="0" borderId="0" xfId="0" applyFont="1" applyAlignment="1">
      <alignment horizontal="center"/>
    </xf>
    <xf numFmtId="0" fontId="2" fillId="0" borderId="0" xfId="0" applyFont="1" applyAlignment="1">
      <alignment horizontal="left" vertical="top" wrapText="1"/>
    </xf>
    <xf numFmtId="0" fontId="2" fillId="0" borderId="0" xfId="0" applyFont="1" applyAlignment="1">
      <alignment horizontal="center" vertical="top" wrapText="1"/>
    </xf>
    <xf numFmtId="0" fontId="2" fillId="0" borderId="10" xfId="0" applyFont="1" applyBorder="1" applyAlignment="1">
      <alignment horizontal="center" vertical="top"/>
    </xf>
    <xf numFmtId="0" fontId="2" fillId="0" borderId="19" xfId="0" applyFont="1" applyBorder="1" applyAlignment="1">
      <alignment horizontal="center" vertical="top"/>
    </xf>
    <xf numFmtId="0" fontId="2" fillId="0" borderId="12" xfId="0" applyFont="1" applyBorder="1" applyAlignment="1">
      <alignment horizontal="center" vertical="top"/>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112" fillId="0" borderId="15" xfId="0" applyFont="1" applyBorder="1" applyAlignment="1">
      <alignment horizontal="center"/>
    </xf>
    <xf numFmtId="0" fontId="14" fillId="0" borderId="10" xfId="61" applyFont="1" applyBorder="1" applyAlignment="1">
      <alignment horizontal="center" vertical="center" wrapText="1"/>
      <protection/>
    </xf>
    <xf numFmtId="0" fontId="14" fillId="0" borderId="19" xfId="61" applyFont="1" applyBorder="1" applyAlignment="1">
      <alignment horizontal="center" vertical="center" wrapText="1"/>
      <protection/>
    </xf>
    <xf numFmtId="0" fontId="14" fillId="0" borderId="12" xfId="61" applyFont="1" applyBorder="1" applyAlignment="1">
      <alignment horizontal="center" vertical="center" wrapText="1"/>
      <protection/>
    </xf>
    <xf numFmtId="0" fontId="14" fillId="0" borderId="21" xfId="61" applyFont="1" applyBorder="1" applyAlignment="1">
      <alignment horizontal="center" vertical="center" wrapText="1"/>
      <protection/>
    </xf>
    <xf numFmtId="0" fontId="14" fillId="0" borderId="22" xfId="61" applyFont="1" applyBorder="1" applyAlignment="1">
      <alignment horizontal="center" vertical="center" wrapText="1"/>
      <protection/>
    </xf>
    <xf numFmtId="0" fontId="14" fillId="0" borderId="23" xfId="61" applyFont="1" applyBorder="1" applyAlignment="1">
      <alignment horizontal="center" vertical="center" wrapText="1"/>
      <protection/>
    </xf>
    <xf numFmtId="0" fontId="14" fillId="0" borderId="17" xfId="61" applyFont="1" applyBorder="1" applyAlignment="1">
      <alignment horizontal="center" vertical="center" wrapText="1"/>
      <protection/>
    </xf>
    <xf numFmtId="0" fontId="14" fillId="0" borderId="15" xfId="61" applyFont="1" applyBorder="1" applyAlignment="1">
      <alignment horizontal="center" vertical="center" wrapText="1"/>
      <protection/>
    </xf>
    <xf numFmtId="0" fontId="14" fillId="0" borderId="25" xfId="61" applyFont="1" applyBorder="1" applyAlignment="1">
      <alignment horizontal="center" vertical="center" wrapText="1"/>
      <protection/>
    </xf>
    <xf numFmtId="0" fontId="14" fillId="0" borderId="11" xfId="61" applyFont="1" applyBorder="1" applyAlignment="1">
      <alignment horizontal="center" vertical="top" wrapText="1"/>
      <protection/>
    </xf>
    <xf numFmtId="0" fontId="10" fillId="0" borderId="0" xfId="59" applyFont="1" applyAlignment="1">
      <alignment horizontal="center"/>
      <protection/>
    </xf>
    <xf numFmtId="0" fontId="5" fillId="0" borderId="0" xfId="59" applyFont="1" applyAlignment="1">
      <alignment horizontal="center"/>
      <protection/>
    </xf>
    <xf numFmtId="0" fontId="25" fillId="0" borderId="0" xfId="59" applyFont="1" applyAlignment="1">
      <alignment horizontal="center"/>
      <protection/>
    </xf>
    <xf numFmtId="0" fontId="30" fillId="0" borderId="0" xfId="59" applyFont="1" applyAlignment="1">
      <alignment horizontal="center"/>
      <protection/>
    </xf>
    <xf numFmtId="0" fontId="2" fillId="0" borderId="0" xfId="61" applyFont="1" applyAlignment="1">
      <alignment horizontal="left"/>
      <protection/>
    </xf>
    <xf numFmtId="0" fontId="16" fillId="0" borderId="15" xfId="61" applyFont="1" applyBorder="1" applyAlignment="1">
      <alignment horizontal="right"/>
      <protection/>
    </xf>
    <xf numFmtId="0" fontId="14" fillId="0" borderId="11" xfId="61" applyFont="1" applyBorder="1" applyAlignment="1">
      <alignment horizontal="center" vertical="center" wrapText="1"/>
      <protection/>
    </xf>
    <xf numFmtId="0" fontId="14" fillId="0" borderId="21" xfId="61" applyFont="1" applyBorder="1" applyAlignment="1">
      <alignment horizontal="center" vertical="top" wrapText="1"/>
      <protection/>
    </xf>
    <xf numFmtId="0" fontId="14" fillId="0" borderId="22" xfId="61" applyFont="1" applyBorder="1" applyAlignment="1">
      <alignment horizontal="center" vertical="top" wrapText="1"/>
      <protection/>
    </xf>
    <xf numFmtId="0" fontId="14" fillId="0" borderId="23" xfId="61" applyFont="1" applyBorder="1" applyAlignment="1">
      <alignment horizontal="center" vertical="top" wrapText="1"/>
      <protection/>
    </xf>
    <xf numFmtId="0" fontId="14" fillId="0" borderId="17" xfId="61" applyFont="1" applyBorder="1" applyAlignment="1">
      <alignment horizontal="center" vertical="top" wrapText="1"/>
      <protection/>
    </xf>
    <xf numFmtId="0" fontId="14" fillId="0" borderId="15" xfId="61" applyFont="1" applyBorder="1" applyAlignment="1">
      <alignment horizontal="center" vertical="top" wrapText="1"/>
      <protection/>
    </xf>
    <xf numFmtId="0" fontId="14" fillId="0" borderId="25" xfId="61" applyFont="1" applyBorder="1" applyAlignment="1">
      <alignment horizontal="center" vertical="top" wrapText="1"/>
      <protection/>
    </xf>
    <xf numFmtId="0" fontId="11" fillId="0" borderId="13" xfId="61" applyFont="1" applyBorder="1" applyAlignment="1">
      <alignment horizontal="center" vertical="top" wrapText="1"/>
      <protection/>
    </xf>
    <xf numFmtId="0" fontId="11" fillId="0" borderId="14" xfId="61" applyFont="1" applyBorder="1" applyAlignment="1">
      <alignment horizontal="center" vertical="top" wrapText="1"/>
      <protection/>
    </xf>
    <xf numFmtId="0" fontId="12" fillId="0" borderId="0" xfId="61" applyFont="1" applyAlignment="1">
      <alignment horizontal="left"/>
      <protection/>
    </xf>
    <xf numFmtId="0" fontId="12" fillId="0" borderId="21" xfId="61" applyFont="1" applyBorder="1" applyAlignment="1">
      <alignment horizontal="center" vertical="center" wrapText="1"/>
      <protection/>
    </xf>
    <xf numFmtId="0" fontId="12" fillId="0" borderId="22" xfId="61" applyFont="1" applyBorder="1" applyAlignment="1">
      <alignment horizontal="center" vertical="center" wrapText="1"/>
      <protection/>
    </xf>
    <xf numFmtId="0" fontId="12" fillId="0" borderId="23" xfId="61" applyFont="1" applyBorder="1" applyAlignment="1">
      <alignment horizontal="center" vertical="center" wrapText="1"/>
      <protection/>
    </xf>
    <xf numFmtId="0" fontId="12" fillId="0" borderId="20" xfId="61" applyFont="1" applyBorder="1" applyAlignment="1">
      <alignment horizontal="center" vertical="center" wrapText="1"/>
      <protection/>
    </xf>
    <xf numFmtId="0" fontId="12" fillId="0" borderId="0" xfId="61" applyFont="1" applyBorder="1" applyAlignment="1">
      <alignment horizontal="center" vertical="center" wrapText="1"/>
      <protection/>
    </xf>
    <xf numFmtId="0" fontId="12" fillId="0" borderId="24" xfId="61" applyFont="1" applyBorder="1" applyAlignment="1">
      <alignment horizontal="center" vertical="center" wrapText="1"/>
      <protection/>
    </xf>
    <xf numFmtId="0" fontId="12" fillId="0" borderId="17" xfId="61" applyFont="1" applyBorder="1" applyAlignment="1">
      <alignment horizontal="center" vertical="center" wrapText="1"/>
      <protection/>
    </xf>
    <xf numFmtId="0" fontId="12" fillId="0" borderId="15" xfId="61" applyFont="1" applyBorder="1" applyAlignment="1">
      <alignment horizontal="center" vertical="center" wrapText="1"/>
      <protection/>
    </xf>
    <xf numFmtId="0" fontId="12" fillId="0" borderId="25" xfId="61" applyFont="1" applyBorder="1" applyAlignment="1">
      <alignment horizontal="center" vertical="center" wrapText="1"/>
      <protection/>
    </xf>
    <xf numFmtId="0" fontId="0" fillId="0" borderId="10" xfId="0" applyFont="1"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31" fillId="0" borderId="0" xfId="0" applyFont="1" applyAlignment="1">
      <alignment horizontal="center"/>
    </xf>
    <xf numFmtId="0" fontId="32" fillId="0" borderId="0" xfId="0" applyFont="1" applyAlignment="1">
      <alignment horizontal="center"/>
    </xf>
    <xf numFmtId="0" fontId="31" fillId="0" borderId="0" xfId="0" applyFont="1" applyAlignment="1">
      <alignment horizontal="center" wrapText="1"/>
    </xf>
    <xf numFmtId="0" fontId="16" fillId="0" borderId="15" xfId="0" applyFont="1" applyBorder="1" applyAlignment="1">
      <alignment horizontal="right"/>
    </xf>
    <xf numFmtId="0" fontId="24" fillId="0" borderId="0" xfId="0" applyFont="1" applyBorder="1" applyAlignment="1">
      <alignment horizontal="right"/>
    </xf>
    <xf numFmtId="0" fontId="14" fillId="0" borderId="0" xfId="0" applyFont="1" applyAlignment="1">
      <alignment horizontal="left"/>
    </xf>
    <xf numFmtId="0" fontId="47" fillId="0" borderId="0" xfId="0" applyFont="1" applyAlignment="1">
      <alignment horizontal="center"/>
    </xf>
    <xf numFmtId="0" fontId="11" fillId="0" borderId="0" xfId="0" applyFont="1" applyAlignment="1">
      <alignment horizontal="center" vertical="top" wrapText="1"/>
    </xf>
    <xf numFmtId="0" fontId="12" fillId="0" borderId="32" xfId="0" applyFont="1" applyBorder="1" applyAlignment="1">
      <alignment horizontal="center" vertical="center"/>
    </xf>
    <xf numFmtId="0" fontId="12" fillId="0" borderId="23" xfId="0" applyFont="1" applyBorder="1" applyAlignment="1">
      <alignment horizontal="center" vertical="center"/>
    </xf>
    <xf numFmtId="0" fontId="12" fillId="0" borderId="33" xfId="0" applyFont="1" applyBorder="1" applyAlignment="1">
      <alignment horizontal="center" vertical="center"/>
    </xf>
    <xf numFmtId="0" fontId="12" fillId="0" borderId="24" xfId="0" applyFont="1" applyBorder="1" applyAlignment="1">
      <alignment horizontal="center" vertical="center"/>
    </xf>
    <xf numFmtId="0" fontId="12" fillId="0" borderId="34" xfId="0" applyFont="1" applyBorder="1" applyAlignment="1">
      <alignment horizontal="center" vertical="center"/>
    </xf>
    <xf numFmtId="0" fontId="12" fillId="0" borderId="25" xfId="0" applyFont="1" applyBorder="1" applyAlignment="1">
      <alignment horizontal="center" vertical="center"/>
    </xf>
    <xf numFmtId="0" fontId="14" fillId="0" borderId="18" xfId="0" applyFont="1" applyBorder="1" applyAlignment="1">
      <alignment horizontal="center"/>
    </xf>
    <xf numFmtId="0" fontId="14" fillId="0" borderId="16" xfId="0" applyFont="1" applyBorder="1" applyAlignment="1">
      <alignment horizontal="center"/>
    </xf>
    <xf numFmtId="0" fontId="6" fillId="0" borderId="0" xfId="0" applyFont="1" applyAlignment="1">
      <alignment horizontal="right" vertical="top" wrapText="1"/>
    </xf>
    <xf numFmtId="0" fontId="6" fillId="0" borderId="0" xfId="0" applyFont="1" applyAlignment="1">
      <alignment vertical="top" wrapText="1"/>
    </xf>
    <xf numFmtId="0" fontId="12" fillId="0" borderId="21" xfId="0" applyFont="1" applyBorder="1" applyAlignment="1">
      <alignment horizontal="center" vertical="center"/>
    </xf>
    <xf numFmtId="0" fontId="12" fillId="0" borderId="20" xfId="0" applyFont="1" applyBorder="1" applyAlignment="1">
      <alignment horizontal="center" vertical="center"/>
    </xf>
    <xf numFmtId="0" fontId="12" fillId="0" borderId="17" xfId="0" applyFont="1" applyBorder="1" applyAlignment="1">
      <alignment horizontal="center" vertical="center"/>
    </xf>
    <xf numFmtId="0" fontId="12" fillId="0" borderId="0" xfId="0" applyFont="1" applyAlignment="1">
      <alignment horizontal="center"/>
    </xf>
    <xf numFmtId="0" fontId="24" fillId="0" borderId="15" xfId="0" applyFont="1" applyBorder="1" applyAlignment="1">
      <alignment horizontal="right"/>
    </xf>
    <xf numFmtId="0" fontId="15" fillId="0" borderId="0" xfId="0" applyFont="1" applyAlignment="1">
      <alignment horizontal="center" wrapText="1"/>
    </xf>
    <xf numFmtId="0" fontId="47" fillId="0" borderId="0" xfId="0" applyFont="1" applyAlignment="1">
      <alignment horizontal="right"/>
    </xf>
    <xf numFmtId="0" fontId="14" fillId="0" borderId="14" xfId="0" applyFont="1" applyBorder="1" applyAlignment="1">
      <alignment horizontal="center" vertical="center"/>
    </xf>
    <xf numFmtId="0" fontId="14" fillId="0" borderId="18" xfId="0" applyFont="1" applyBorder="1" applyAlignment="1">
      <alignment horizontal="center" vertical="center" wrapText="1"/>
    </xf>
    <xf numFmtId="0" fontId="12" fillId="0" borderId="0" xfId="0" applyFont="1" applyAlignment="1">
      <alignment horizontal="center" vertical="top" wrapText="1"/>
    </xf>
    <xf numFmtId="0" fontId="14" fillId="0" borderId="13" xfId="0" applyFont="1" applyBorder="1" applyAlignment="1">
      <alignment horizontal="center" vertical="center"/>
    </xf>
    <xf numFmtId="0" fontId="14" fillId="0" borderId="0" xfId="0" applyFont="1" applyAlignment="1">
      <alignment horizontal="right" vertical="top" wrapText="1"/>
    </xf>
    <xf numFmtId="0" fontId="14" fillId="0" borderId="0" xfId="0" applyFont="1" applyAlignment="1">
      <alignment vertical="top" wrapText="1"/>
    </xf>
    <xf numFmtId="0" fontId="45" fillId="0" borderId="0" xfId="0" applyFont="1" applyBorder="1" applyAlignment="1">
      <alignment horizontal="left"/>
    </xf>
    <xf numFmtId="0" fontId="0" fillId="0" borderId="0" xfId="0" applyFont="1" applyAlignment="1">
      <alignment/>
    </xf>
    <xf numFmtId="0" fontId="5" fillId="0" borderId="0" xfId="0" applyFont="1" applyAlignment="1">
      <alignment horizont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24" xfId="0" applyFont="1" applyBorder="1" applyAlignment="1">
      <alignment horizontal="center" vertical="center"/>
    </xf>
    <xf numFmtId="0" fontId="0" fillId="0" borderId="17" xfId="0" applyFont="1" applyBorder="1" applyAlignment="1">
      <alignment horizontal="center" vertical="center"/>
    </xf>
    <xf numFmtId="0" fontId="0" fillId="0" borderId="15" xfId="0" applyFont="1" applyBorder="1" applyAlignment="1">
      <alignment horizontal="center" vertical="center"/>
    </xf>
    <xf numFmtId="0" fontId="0" fillId="0" borderId="25" xfId="0" applyFont="1" applyBorder="1" applyAlignment="1">
      <alignment horizontal="center" vertical="center"/>
    </xf>
    <xf numFmtId="0" fontId="2" fillId="0" borderId="0" xfId="0" applyFont="1" applyBorder="1" applyAlignment="1">
      <alignment horizontal="right"/>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16" fillId="0" borderId="15" xfId="0" applyFont="1" applyBorder="1" applyAlignment="1">
      <alignment horizontal="center"/>
    </xf>
    <xf numFmtId="0" fontId="13" fillId="0" borderId="0" xfId="0" applyFont="1" applyAlignment="1">
      <alignment horizontal="left"/>
    </xf>
    <xf numFmtId="0" fontId="4" fillId="0" borderId="0" xfId="0" applyFont="1" applyAlignment="1">
      <alignment horizontal="center"/>
    </xf>
    <xf numFmtId="0" fontId="6" fillId="0" borderId="0" xfId="57" applyFont="1" applyAlignment="1">
      <alignment horizontal="center"/>
      <protection/>
    </xf>
    <xf numFmtId="0" fontId="10" fillId="0" borderId="0" xfId="57" applyFont="1" applyAlignment="1">
      <alignment horizontal="center"/>
      <protection/>
    </xf>
    <xf numFmtId="0" fontId="2" fillId="0" borderId="11" xfId="57" applyFont="1" applyBorder="1" applyAlignment="1">
      <alignment horizontal="center" vertical="top" wrapText="1"/>
      <protection/>
    </xf>
    <xf numFmtId="0" fontId="2" fillId="33" borderId="10" xfId="57" applyFont="1" applyFill="1" applyBorder="1" applyAlignment="1">
      <alignment horizontal="center" vertical="top" wrapText="1"/>
      <protection/>
    </xf>
    <xf numFmtId="0" fontId="2" fillId="33" borderId="19" xfId="57" applyFont="1" applyFill="1" applyBorder="1" applyAlignment="1">
      <alignment horizontal="center" vertical="top" wrapText="1"/>
      <protection/>
    </xf>
    <xf numFmtId="0" fontId="2" fillId="33" borderId="12" xfId="57" applyFont="1" applyFill="1" applyBorder="1" applyAlignment="1">
      <alignment horizontal="center" vertical="top" wrapText="1"/>
      <protection/>
    </xf>
    <xf numFmtId="0" fontId="7" fillId="0" borderId="0" xfId="57" applyFont="1" applyBorder="1" applyAlignment="1">
      <alignment horizontal="left"/>
      <protection/>
    </xf>
    <xf numFmtId="0" fontId="12" fillId="0" borderId="10" xfId="57" applyFont="1" applyBorder="1" applyAlignment="1">
      <alignment horizontal="center" vertical="center"/>
      <protection/>
    </xf>
    <xf numFmtId="0" fontId="12" fillId="0" borderId="19" xfId="57" applyFont="1" applyBorder="1" applyAlignment="1">
      <alignment horizontal="center" vertical="center"/>
      <protection/>
    </xf>
    <xf numFmtId="0" fontId="12" fillId="0" borderId="12" xfId="57" applyFont="1" applyBorder="1" applyAlignment="1">
      <alignment horizontal="center" vertical="center"/>
      <protection/>
    </xf>
    <xf numFmtId="0" fontId="2" fillId="0" borderId="10" xfId="57" applyFont="1" applyBorder="1" applyAlignment="1">
      <alignment horizontal="center" vertical="top" wrapText="1"/>
      <protection/>
    </xf>
    <xf numFmtId="0" fontId="2" fillId="0" borderId="19" xfId="57" applyFont="1" applyBorder="1" applyAlignment="1">
      <alignment horizontal="center" vertical="top" wrapText="1"/>
      <protection/>
    </xf>
    <xf numFmtId="0" fontId="2" fillId="0" borderId="12" xfId="57" applyFont="1" applyBorder="1" applyAlignment="1">
      <alignment horizontal="center" vertical="top" wrapText="1"/>
      <protection/>
    </xf>
    <xf numFmtId="0" fontId="2" fillId="0" borderId="11" xfId="57" applyFont="1" applyBorder="1" applyAlignment="1">
      <alignment horizontal="center" vertical="center" wrapText="1"/>
      <protection/>
    </xf>
    <xf numFmtId="0" fontId="0" fillId="0" borderId="0" xfId="0" applyFont="1" applyBorder="1" applyAlignment="1">
      <alignment horizontal="left" vertical="top" wrapText="1"/>
    </xf>
    <xf numFmtId="0" fontId="2" fillId="0" borderId="23" xfId="0" applyFont="1" applyBorder="1" applyAlignment="1">
      <alignment horizontal="center" vertical="top" wrapText="1"/>
    </xf>
    <xf numFmtId="0" fontId="2" fillId="0" borderId="13"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0" borderId="14" xfId="0" applyFont="1" applyFill="1" applyBorder="1" applyAlignment="1">
      <alignment horizontal="center" vertical="top" wrapText="1"/>
    </xf>
    <xf numFmtId="0" fontId="3" fillId="0" borderId="0" xfId="0" applyFont="1" applyAlignment="1">
      <alignment horizontal="center"/>
    </xf>
    <xf numFmtId="0" fontId="2" fillId="0" borderId="10" xfId="0" applyFont="1" applyBorder="1" applyAlignment="1">
      <alignment horizontal="center" vertical="top" wrapText="1"/>
    </xf>
    <xf numFmtId="0" fontId="2" fillId="0" borderId="12" xfId="0" applyFont="1" applyBorder="1" applyAlignment="1">
      <alignment horizontal="center" vertical="top" wrapText="1"/>
    </xf>
    <xf numFmtId="0" fontId="3" fillId="0" borderId="0" xfId="0" applyFont="1" applyAlignment="1">
      <alignment horizontal="right"/>
    </xf>
    <xf numFmtId="0" fontId="2" fillId="0" borderId="13" xfId="0" applyFont="1" applyBorder="1" applyAlignment="1">
      <alignment horizontal="center" vertical="top"/>
    </xf>
    <xf numFmtId="0" fontId="2" fillId="0" borderId="18" xfId="0" applyFont="1" applyBorder="1" applyAlignment="1">
      <alignment horizontal="center" vertical="top"/>
    </xf>
    <xf numFmtId="0" fontId="2" fillId="0" borderId="14" xfId="0" applyFont="1" applyBorder="1" applyAlignment="1">
      <alignment horizontal="center" vertical="top"/>
    </xf>
    <xf numFmtId="0" fontId="2" fillId="0" borderId="0" xfId="0" applyFont="1" applyAlignment="1">
      <alignment horizontal="right"/>
    </xf>
    <xf numFmtId="0" fontId="6" fillId="0" borderId="0" xfId="0" applyFont="1" applyAlignment="1">
      <alignment horizontal="left"/>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5" xfId="0" applyFont="1" applyBorder="1" applyAlignment="1">
      <alignment horizontal="center" vertical="center" wrapText="1"/>
    </xf>
    <xf numFmtId="0" fontId="10" fillId="0" borderId="0" xfId="0" applyFont="1" applyAlignment="1">
      <alignment horizontal="center" wrapText="1"/>
    </xf>
    <xf numFmtId="0" fontId="7" fillId="0" borderId="0" xfId="0" applyFont="1" applyAlignment="1">
      <alignment horizontal="center" wrapText="1"/>
    </xf>
    <xf numFmtId="0" fontId="11" fillId="0" borderId="10" xfId="0" applyFont="1" applyBorder="1" applyAlignment="1">
      <alignment horizontal="center" vertical="center"/>
    </xf>
    <xf numFmtId="0" fontId="11" fillId="0" borderId="19" xfId="0" applyFont="1" applyBorder="1" applyAlignment="1">
      <alignment horizontal="center" vertical="center"/>
    </xf>
    <xf numFmtId="0" fontId="11" fillId="0" borderId="12" xfId="0" applyFont="1" applyBorder="1" applyAlignment="1">
      <alignment horizontal="center" vertical="center"/>
    </xf>
    <xf numFmtId="0" fontId="6" fillId="0" borderId="10" xfId="0" applyFont="1" applyBorder="1" applyAlignment="1">
      <alignment horizontal="center" vertical="center"/>
    </xf>
    <xf numFmtId="0" fontId="6" fillId="0" borderId="19" xfId="0" applyFont="1" applyBorder="1" applyAlignment="1">
      <alignment horizontal="center" vertical="center"/>
    </xf>
    <xf numFmtId="0" fontId="6" fillId="0" borderId="12" xfId="0" applyFont="1" applyBorder="1" applyAlignment="1">
      <alignment horizontal="center" vertical="center"/>
    </xf>
    <xf numFmtId="0" fontId="14" fillId="0" borderId="18" xfId="0" applyFont="1" applyBorder="1" applyAlignment="1">
      <alignment horizontal="center" vertical="center"/>
    </xf>
    <xf numFmtId="0" fontId="115" fillId="0" borderId="10" xfId="0" applyFont="1" applyBorder="1" applyAlignment="1">
      <alignment horizontal="center" vertical="top" wrapText="1"/>
    </xf>
    <xf numFmtId="0" fontId="115" fillId="0" borderId="19" xfId="0" applyFont="1" applyBorder="1" applyAlignment="1">
      <alignment horizontal="center" vertical="top" wrapText="1"/>
    </xf>
    <xf numFmtId="0" fontId="115" fillId="0" borderId="12" xfId="0" applyFont="1" applyBorder="1" applyAlignment="1">
      <alignment horizontal="center" vertical="top" wrapText="1"/>
    </xf>
    <xf numFmtId="0" fontId="115" fillId="0" borderId="11" xfId="0" applyFont="1" applyBorder="1" applyAlignment="1">
      <alignment horizontal="center" vertical="top" wrapText="1"/>
    </xf>
    <xf numFmtId="0" fontId="39" fillId="0" borderId="0" xfId="0" applyFont="1" applyAlignment="1">
      <alignment horizontal="center"/>
    </xf>
    <xf numFmtId="0" fontId="119" fillId="0" borderId="0" xfId="0" applyFont="1" applyBorder="1" applyAlignment="1">
      <alignment horizontal="center" vertical="top"/>
    </xf>
    <xf numFmtId="0" fontId="16" fillId="0" borderId="15" xfId="0" applyFont="1" applyBorder="1" applyAlignment="1">
      <alignment horizontal="left"/>
    </xf>
    <xf numFmtId="0" fontId="34" fillId="0" borderId="15" xfId="0" applyFont="1" applyBorder="1" applyAlignment="1">
      <alignment horizontal="right"/>
    </xf>
    <xf numFmtId="0" fontId="34" fillId="0" borderId="10" xfId="0" applyFont="1" applyBorder="1" applyAlignment="1">
      <alignment horizontal="center" vertical="top" wrapText="1"/>
    </xf>
    <xf numFmtId="0" fontId="34" fillId="0" borderId="12" xfId="0" applyFont="1" applyBorder="1" applyAlignment="1">
      <alignment horizontal="center" vertical="top"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5" xfId="0" applyFont="1" applyBorder="1" applyAlignment="1">
      <alignment horizontal="center" vertical="center" wrapText="1"/>
    </xf>
    <xf numFmtId="0" fontId="34" fillId="0" borderId="13" xfId="0" applyFont="1" applyBorder="1" applyAlignment="1">
      <alignment horizontal="center" vertical="top" wrapText="1"/>
    </xf>
    <xf numFmtId="0" fontId="34" fillId="0" borderId="18" xfId="0" applyFont="1" applyBorder="1" applyAlignment="1">
      <alignment horizontal="center" vertical="top" wrapText="1"/>
    </xf>
    <xf numFmtId="0" fontId="34" fillId="0" borderId="14" xfId="0" applyFont="1" applyBorder="1" applyAlignment="1">
      <alignment horizontal="center" vertical="top" wrapText="1"/>
    </xf>
    <xf numFmtId="0" fontId="34" fillId="0" borderId="11" xfId="0" applyFont="1" applyBorder="1" applyAlignment="1">
      <alignment horizontal="center" vertical="top" wrapText="1"/>
    </xf>
    <xf numFmtId="0" fontId="5" fillId="0" borderId="0" xfId="57" applyFont="1" applyAlignment="1">
      <alignment horizontal="center"/>
      <protection/>
    </xf>
    <xf numFmtId="0" fontId="5" fillId="0" borderId="0" xfId="57" applyFont="1" applyAlignment="1">
      <alignment/>
      <protection/>
    </xf>
    <xf numFmtId="0" fontId="2" fillId="0" borderId="0" xfId="57" applyFont="1" applyAlignment="1">
      <alignment horizontal="left"/>
      <protection/>
    </xf>
    <xf numFmtId="0" fontId="2" fillId="0" borderId="22" xfId="57" applyFont="1" applyBorder="1" applyAlignment="1">
      <alignment horizontal="center" vertical="top" wrapText="1"/>
      <protection/>
    </xf>
    <xf numFmtId="0" fontId="2" fillId="33" borderId="10" xfId="57" applyFont="1" applyFill="1" applyBorder="1" applyAlignment="1" quotePrefix="1">
      <alignment horizontal="center" vertical="center" wrapText="1"/>
      <protection/>
    </xf>
    <xf numFmtId="0" fontId="2" fillId="33" borderId="12" xfId="57" applyFont="1" applyFill="1" applyBorder="1" applyAlignment="1" quotePrefix="1">
      <alignment horizontal="center" vertical="center" wrapText="1"/>
      <protection/>
    </xf>
    <xf numFmtId="0" fontId="2" fillId="33" borderId="13" xfId="57" applyFont="1" applyFill="1" applyBorder="1" applyAlignment="1" quotePrefix="1">
      <alignment horizontal="center" vertical="center" wrapText="1"/>
      <protection/>
    </xf>
    <xf numFmtId="0" fontId="2" fillId="33" borderId="18" xfId="57" applyFont="1" applyFill="1" applyBorder="1" applyAlignment="1" quotePrefix="1">
      <alignment horizontal="center" vertical="center" wrapText="1"/>
      <protection/>
    </xf>
    <xf numFmtId="0" fontId="2" fillId="33" borderId="14" xfId="57" applyFont="1" applyFill="1" applyBorder="1" applyAlignment="1" quotePrefix="1">
      <alignment horizontal="center" vertical="center" wrapText="1"/>
      <protection/>
    </xf>
    <xf numFmtId="0" fontId="2" fillId="0" borderId="13" xfId="57" applyFont="1" applyBorder="1" applyAlignment="1">
      <alignment horizontal="left" vertical="center"/>
      <protection/>
    </xf>
    <xf numFmtId="0" fontId="2" fillId="0" borderId="18" xfId="57" applyFont="1" applyBorder="1" applyAlignment="1">
      <alignment horizontal="left" vertical="center"/>
      <protection/>
    </xf>
    <xf numFmtId="0" fontId="2" fillId="0" borderId="14" xfId="57" applyFont="1" applyBorder="1" applyAlignment="1">
      <alignment horizontal="left" vertical="center"/>
      <protection/>
    </xf>
    <xf numFmtId="0" fontId="2" fillId="0" borderId="11" xfId="57" applyFont="1" applyBorder="1" applyAlignment="1">
      <alignment horizontal="left" vertical="center"/>
      <protection/>
    </xf>
    <xf numFmtId="0" fontId="0" fillId="0" borderId="11" xfId="0" applyFont="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25" xfId="0" applyBorder="1" applyAlignment="1">
      <alignment horizontal="center" vertical="center"/>
    </xf>
    <xf numFmtId="0" fontId="0" fillId="0" borderId="0" xfId="0" applyFont="1" applyAlignment="1">
      <alignment horizontal="center"/>
    </xf>
    <xf numFmtId="0" fontId="15" fillId="0" borderId="0" xfId="0" applyFont="1" applyAlignment="1">
      <alignment vertical="top" wrapText="1"/>
    </xf>
    <xf numFmtId="0" fontId="2" fillId="0" borderId="22" xfId="0" applyFont="1" applyBorder="1" applyAlignment="1">
      <alignment horizontal="left" wrapText="1"/>
    </xf>
    <xf numFmtId="0" fontId="5" fillId="0" borderId="0" xfId="0" applyFont="1" applyAlignment="1">
      <alignment horizontal="center" vertical="top" wrapText="1"/>
    </xf>
    <xf numFmtId="0" fontId="0" fillId="0" borderId="0" xfId="0" applyFont="1" applyFill="1" applyBorder="1" applyAlignment="1">
      <alignment horizontal="left" wrapText="1"/>
    </xf>
    <xf numFmtId="0" fontId="110" fillId="33" borderId="13" xfId="0" applyFont="1" applyFill="1" applyBorder="1" applyAlignment="1">
      <alignment horizontal="center" vertical="top" wrapText="1"/>
    </xf>
    <xf numFmtId="0" fontId="110" fillId="33" borderId="18" xfId="0" applyFont="1" applyFill="1" applyBorder="1" applyAlignment="1">
      <alignment horizontal="center" vertical="top" wrapText="1"/>
    </xf>
    <xf numFmtId="0" fontId="110" fillId="33" borderId="14" xfId="0" applyFont="1" applyFill="1" applyBorder="1" applyAlignment="1">
      <alignment horizontal="center" vertical="top" wrapText="1"/>
    </xf>
    <xf numFmtId="0" fontId="125" fillId="0" borderId="10" xfId="0" applyFont="1" applyFill="1" applyBorder="1" applyAlignment="1">
      <alignment horizontal="center" vertical="center"/>
    </xf>
    <xf numFmtId="0" fontId="125" fillId="0" borderId="19" xfId="0" applyFont="1" applyFill="1" applyBorder="1" applyAlignment="1">
      <alignment horizontal="center" vertical="center"/>
    </xf>
    <xf numFmtId="0" fontId="125" fillId="0" borderId="12"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3" xfId="0" applyFill="1" applyBorder="1" applyAlignment="1">
      <alignment horizontal="center" vertical="center"/>
    </xf>
    <xf numFmtId="0" fontId="0" fillId="33" borderId="20" xfId="0" applyFill="1" applyBorder="1" applyAlignment="1">
      <alignment horizontal="center" vertical="center"/>
    </xf>
    <xf numFmtId="0" fontId="0" fillId="33" borderId="24" xfId="0" applyFill="1" applyBorder="1" applyAlignment="1">
      <alignment horizontal="center" vertical="center"/>
    </xf>
    <xf numFmtId="0" fontId="0" fillId="33" borderId="17" xfId="0" applyFill="1" applyBorder="1" applyAlignment="1">
      <alignment horizontal="center" vertical="center"/>
    </xf>
    <xf numFmtId="0" fontId="0" fillId="33" borderId="25" xfId="0" applyFill="1" applyBorder="1" applyAlignment="1">
      <alignment horizontal="center" vertical="center"/>
    </xf>
    <xf numFmtId="0" fontId="35" fillId="0" borderId="0" xfId="0" applyFont="1" applyBorder="1" applyAlignment="1">
      <alignment horizontal="center"/>
    </xf>
    <xf numFmtId="0" fontId="110" fillId="0" borderId="11" xfId="0" applyFont="1" applyBorder="1" applyAlignment="1">
      <alignment horizontal="center" vertical="top" wrapText="1"/>
    </xf>
    <xf numFmtId="0" fontId="16" fillId="33" borderId="15" xfId="0" applyFont="1" applyFill="1" applyBorder="1" applyAlignment="1">
      <alignment horizontal="right"/>
    </xf>
    <xf numFmtId="0" fontId="9" fillId="0" borderId="15" xfId="0" applyFont="1" applyBorder="1" applyAlignment="1">
      <alignment horizontal="right"/>
    </xf>
    <xf numFmtId="0" fontId="2" fillId="33" borderId="11" xfId="0" applyFont="1" applyFill="1" applyBorder="1" applyAlignment="1">
      <alignment horizontal="center" vertical="top" wrapText="1"/>
    </xf>
    <xf numFmtId="0" fontId="44" fillId="0" borderId="15" xfId="0" applyFont="1" applyBorder="1" applyAlignment="1">
      <alignment horizontal="right"/>
    </xf>
    <xf numFmtId="0" fontId="11" fillId="0" borderId="10" xfId="0" applyFont="1" applyBorder="1" applyAlignment="1">
      <alignment horizontal="left" vertical="center" wrapText="1"/>
    </xf>
    <xf numFmtId="0" fontId="11" fillId="0" borderId="12" xfId="0" applyFont="1" applyBorder="1" applyAlignment="1">
      <alignment horizontal="left" vertical="center" wrapText="1"/>
    </xf>
    <xf numFmtId="0" fontId="35" fillId="0" borderId="13" xfId="0" applyFont="1" applyBorder="1" applyAlignment="1">
      <alignment horizontal="center" vertical="center" wrapText="1"/>
    </xf>
    <xf numFmtId="0" fontId="35" fillId="0" borderId="18" xfId="0" applyFont="1" applyBorder="1" applyAlignment="1" quotePrefix="1">
      <alignment horizontal="center" vertical="center" wrapText="1"/>
    </xf>
    <xf numFmtId="0" fontId="35" fillId="0" borderId="14" xfId="0" applyFont="1" applyBorder="1" applyAlignment="1" quotePrefix="1">
      <alignment horizontal="center" vertical="center" wrapText="1"/>
    </xf>
    <xf numFmtId="0" fontId="11" fillId="0" borderId="22" xfId="0" applyFont="1" applyBorder="1" applyAlignment="1" quotePrefix="1">
      <alignment horizontal="center" vertical="center" wrapText="1"/>
    </xf>
    <xf numFmtId="0" fontId="11" fillId="0" borderId="23" xfId="0" applyFont="1" applyBorder="1" applyAlignment="1" quotePrefix="1">
      <alignment horizontal="center" vertical="center" wrapText="1"/>
    </xf>
    <xf numFmtId="0" fontId="11" fillId="0" borderId="20" xfId="0" applyFont="1" applyBorder="1" applyAlignment="1" quotePrefix="1">
      <alignment horizontal="center" vertical="center" wrapText="1"/>
    </xf>
    <xf numFmtId="0" fontId="11" fillId="0" borderId="0" xfId="0" applyFont="1" applyBorder="1" applyAlignment="1" quotePrefix="1">
      <alignment horizontal="center" vertical="center" wrapText="1"/>
    </xf>
    <xf numFmtId="0" fontId="11" fillId="0" borderId="24" xfId="0" applyFont="1" applyBorder="1" applyAlignment="1" quotePrefix="1">
      <alignment horizontal="center" vertical="center" wrapText="1"/>
    </xf>
    <xf numFmtId="0" fontId="11" fillId="0" borderId="17" xfId="0" applyFont="1" applyBorder="1" applyAlignment="1" quotePrefix="1">
      <alignment horizontal="center" vertical="center" wrapText="1"/>
    </xf>
    <xf numFmtId="0" fontId="11" fillId="0" borderId="15" xfId="0" applyFont="1" applyBorder="1" applyAlignment="1" quotePrefix="1">
      <alignment horizontal="center" vertical="center" wrapText="1"/>
    </xf>
    <xf numFmtId="0" fontId="11" fillId="0" borderId="25" xfId="0" applyFont="1" applyBorder="1" applyAlignment="1" quotePrefix="1">
      <alignment horizontal="center" vertical="center" wrapText="1"/>
    </xf>
    <xf numFmtId="0" fontId="2" fillId="0" borderId="11" xfId="59" applyFont="1" applyBorder="1" applyAlignment="1">
      <alignment horizontal="center" vertical="top" wrapText="1"/>
      <protection/>
    </xf>
    <xf numFmtId="0" fontId="0" fillId="0" borderId="11" xfId="0" applyBorder="1" applyAlignment="1">
      <alignment horizontal="center" vertical="top" wrapText="1"/>
    </xf>
    <xf numFmtId="0" fontId="6" fillId="0" borderId="0" xfId="59" applyFont="1" applyAlignment="1">
      <alignment horizontal="center"/>
      <protection/>
    </xf>
    <xf numFmtId="0" fontId="2" fillId="0" borderId="11" xfId="59" applyFont="1" applyBorder="1" applyAlignment="1">
      <alignment horizontal="center" vertical="center" wrapText="1"/>
      <protection/>
    </xf>
    <xf numFmtId="0" fontId="7" fillId="0" borderId="0" xfId="59" applyFont="1" applyAlignment="1">
      <alignment horizontal="center"/>
      <protection/>
    </xf>
    <xf numFmtId="0" fontId="2" fillId="0" borderId="13" xfId="59" applyFont="1" applyBorder="1" applyAlignment="1">
      <alignment horizontal="center" vertical="top"/>
      <protection/>
    </xf>
    <xf numFmtId="0" fontId="2" fillId="0" borderId="18" xfId="59" applyFont="1" applyBorder="1" applyAlignment="1">
      <alignment horizontal="center" vertical="top"/>
      <protection/>
    </xf>
    <xf numFmtId="0" fontId="2" fillId="0" borderId="11" xfId="59" applyFont="1" applyBorder="1" applyAlignment="1">
      <alignment horizontal="center" vertical="top"/>
      <protection/>
    </xf>
    <xf numFmtId="0" fontId="4" fillId="0" borderId="0" xfId="59" applyFont="1" applyAlignment="1">
      <alignment horizontal="center"/>
      <protection/>
    </xf>
    <xf numFmtId="0" fontId="0" fillId="0" borderId="0" xfId="0" applyAlignment="1">
      <alignment horizontal="left"/>
    </xf>
    <xf numFmtId="0" fontId="123" fillId="0" borderId="21" xfId="0" applyFont="1" applyFill="1" applyBorder="1" applyAlignment="1">
      <alignment horizontal="center" vertical="center"/>
    </xf>
    <xf numFmtId="0" fontId="123" fillId="0" borderId="22" xfId="0" applyFont="1" applyFill="1" applyBorder="1" applyAlignment="1">
      <alignment horizontal="center" vertical="center"/>
    </xf>
    <xf numFmtId="0" fontId="123" fillId="0" borderId="35" xfId="0" applyFont="1" applyFill="1" applyBorder="1" applyAlignment="1">
      <alignment horizontal="center" vertical="center"/>
    </xf>
    <xf numFmtId="0" fontId="123" fillId="0" borderId="20" xfId="0" applyFont="1" applyFill="1" applyBorder="1" applyAlignment="1">
      <alignment horizontal="center" vertical="center"/>
    </xf>
    <xf numFmtId="0" fontId="123" fillId="0" borderId="0" xfId="0" applyFont="1" applyFill="1" applyBorder="1" applyAlignment="1">
      <alignment horizontal="center" vertical="center"/>
    </xf>
    <xf numFmtId="0" fontId="123" fillId="0" borderId="36" xfId="0" applyFont="1" applyFill="1" applyBorder="1" applyAlignment="1">
      <alignment horizontal="center" vertical="center"/>
    </xf>
    <xf numFmtId="0" fontId="123" fillId="0" borderId="17" xfId="0" applyFont="1" applyFill="1" applyBorder="1" applyAlignment="1">
      <alignment horizontal="center" vertical="center"/>
    </xf>
    <xf numFmtId="0" fontId="123" fillId="0" borderId="15" xfId="0" applyFont="1" applyFill="1" applyBorder="1" applyAlignment="1">
      <alignment horizontal="center" vertical="center"/>
    </xf>
    <xf numFmtId="0" fontId="123" fillId="0" borderId="37" xfId="0" applyFont="1" applyFill="1" applyBorder="1" applyAlignment="1">
      <alignment horizontal="center" vertical="center"/>
    </xf>
    <xf numFmtId="0" fontId="11" fillId="0" borderId="0" xfId="59" applyFont="1" applyAlignment="1">
      <alignment horizontal="center"/>
      <protection/>
    </xf>
    <xf numFmtId="0" fontId="2" fillId="0" borderId="10" xfId="59" applyFont="1" applyBorder="1" applyAlignment="1">
      <alignment horizontal="center" vertical="top" wrapText="1"/>
      <protection/>
    </xf>
    <xf numFmtId="0" fontId="2" fillId="0" borderId="12" xfId="59" applyFont="1" applyBorder="1" applyAlignment="1">
      <alignment horizontal="center" vertical="top" wrapText="1"/>
      <protection/>
    </xf>
    <xf numFmtId="0" fontId="6" fillId="0" borderId="13" xfId="59" applyFont="1" applyBorder="1" applyAlignment="1">
      <alignment horizontal="center" vertical="top"/>
      <protection/>
    </xf>
    <xf numFmtId="0" fontId="6" fillId="0" borderId="18" xfId="59" applyFont="1" applyBorder="1" applyAlignment="1">
      <alignment horizontal="center" vertical="top"/>
      <protection/>
    </xf>
    <xf numFmtId="0" fontId="6" fillId="0" borderId="38" xfId="59" applyFont="1" applyBorder="1" applyAlignment="1">
      <alignment horizontal="center" vertical="top"/>
      <protection/>
    </xf>
    <xf numFmtId="0" fontId="0" fillId="0" borderId="0" xfId="59" applyFont="1" applyAlignment="1">
      <alignment horizontal="center"/>
      <protection/>
    </xf>
    <xf numFmtId="0" fontId="6" fillId="0" borderId="0" xfId="59" applyFont="1" applyAlignment="1">
      <alignment horizontal="right" vertical="top" wrapText="1"/>
      <protection/>
    </xf>
    <xf numFmtId="0" fontId="0" fillId="0" borderId="0" xfId="0" applyFont="1" applyAlignment="1">
      <alignment horizontal="left"/>
    </xf>
    <xf numFmtId="0" fontId="0" fillId="0" borderId="0" xfId="59" applyFont="1" applyAlignment="1">
      <alignment horizontal="left"/>
      <protection/>
    </xf>
    <xf numFmtId="0" fontId="2" fillId="0" borderId="18" xfId="59" applyFont="1" applyBorder="1" applyAlignment="1">
      <alignment horizontal="center" vertical="top" wrapText="1"/>
      <protection/>
    </xf>
    <xf numFmtId="0" fontId="2" fillId="0" borderId="14" xfId="59" applyFont="1" applyBorder="1" applyAlignment="1">
      <alignment horizontal="center" vertical="top" wrapText="1"/>
      <protection/>
    </xf>
    <xf numFmtId="0" fontId="2" fillId="0" borderId="13" xfId="59" applyFont="1" applyBorder="1" applyAlignment="1">
      <alignment horizontal="center" vertical="top" wrapText="1"/>
      <protection/>
    </xf>
    <xf numFmtId="0" fontId="0" fillId="0" borderId="21" xfId="59" applyBorder="1" applyAlignment="1">
      <alignment horizontal="center" vertical="center"/>
      <protection/>
    </xf>
    <xf numFmtId="0" fontId="0" fillId="0" borderId="22" xfId="59" applyBorder="1" applyAlignment="1">
      <alignment horizontal="center" vertical="center"/>
      <protection/>
    </xf>
    <xf numFmtId="0" fontId="0" fillId="0" borderId="23" xfId="59" applyBorder="1" applyAlignment="1">
      <alignment horizontal="center" vertical="center"/>
      <protection/>
    </xf>
    <xf numFmtId="0" fontId="0" fillId="0" borderId="20" xfId="59" applyBorder="1" applyAlignment="1">
      <alignment horizontal="center" vertical="center"/>
      <protection/>
    </xf>
    <xf numFmtId="0" fontId="0" fillId="0" borderId="0" xfId="59" applyBorder="1" applyAlignment="1">
      <alignment horizontal="center" vertical="center"/>
      <protection/>
    </xf>
    <xf numFmtId="0" fontId="0" fillId="0" borderId="24" xfId="59" applyBorder="1" applyAlignment="1">
      <alignment horizontal="center" vertical="center"/>
      <protection/>
    </xf>
    <xf numFmtId="0" fontId="0" fillId="0" borderId="17" xfId="59" applyBorder="1" applyAlignment="1">
      <alignment horizontal="center" vertical="center"/>
      <protection/>
    </xf>
    <xf numFmtId="0" fontId="0" fillId="0" borderId="15" xfId="59" applyBorder="1" applyAlignment="1">
      <alignment horizontal="center" vertical="center"/>
      <protection/>
    </xf>
    <xf numFmtId="0" fontId="0" fillId="0" borderId="25" xfId="59" applyBorder="1" applyAlignment="1">
      <alignment horizontal="center" vertical="center"/>
      <protection/>
    </xf>
    <xf numFmtId="0" fontId="31" fillId="0" borderId="0" xfId="0" applyFont="1" applyAlignment="1">
      <alignment horizontal="right"/>
    </xf>
    <xf numFmtId="0" fontId="34" fillId="0" borderId="0" xfId="0" applyFont="1" applyAlignment="1">
      <alignment horizontal="center" wrapText="1"/>
    </xf>
    <xf numFmtId="0" fontId="2" fillId="0" borderId="0" xfId="57" applyFont="1" applyAlignment="1">
      <alignment horizontal="center"/>
      <protection/>
    </xf>
    <xf numFmtId="0" fontId="14" fillId="0" borderId="0" xfId="57" applyFont="1" applyAlignment="1">
      <alignment horizontal="center"/>
      <protection/>
    </xf>
    <xf numFmtId="0" fontId="34" fillId="0" borderId="19" xfId="0" applyFont="1" applyBorder="1" applyAlignment="1">
      <alignment horizontal="center" vertical="top" wrapText="1"/>
    </xf>
    <xf numFmtId="0" fontId="16" fillId="0" borderId="0" xfId="0" applyFont="1" applyBorder="1" applyAlignment="1">
      <alignment horizontal="right"/>
    </xf>
    <xf numFmtId="0" fontId="2" fillId="33" borderId="11" xfId="57" applyFont="1" applyFill="1" applyBorder="1" applyAlignment="1" quotePrefix="1">
      <alignment horizontal="center" vertical="center" wrapText="1"/>
      <protection/>
    </xf>
    <xf numFmtId="0" fontId="2" fillId="33" borderId="11" xfId="57" applyFont="1" applyFill="1" applyBorder="1" applyAlignment="1">
      <alignment horizontal="center" vertical="center" wrapText="1"/>
      <protection/>
    </xf>
    <xf numFmtId="0" fontId="2" fillId="0" borderId="11" xfId="57" applyFont="1" applyBorder="1" applyAlignment="1">
      <alignment horizontal="left"/>
      <protection/>
    </xf>
    <xf numFmtId="0" fontId="16" fillId="0" borderId="0" xfId="57" applyFont="1" applyAlignment="1">
      <alignment horizontal="right"/>
      <protection/>
    </xf>
    <xf numFmtId="0" fontId="2" fillId="0" borderId="15" xfId="0" applyFont="1" applyBorder="1" applyAlignment="1">
      <alignment horizontal="left"/>
    </xf>
    <xf numFmtId="0" fontId="115" fillId="0" borderId="21" xfId="0" applyFont="1" applyBorder="1" applyAlignment="1">
      <alignment horizontal="center" vertical="top" wrapText="1"/>
    </xf>
    <xf numFmtId="0" fontId="115" fillId="0" borderId="22" xfId="0" applyFont="1" applyBorder="1" applyAlignment="1">
      <alignment horizontal="center" vertical="top" wrapText="1"/>
    </xf>
    <xf numFmtId="0" fontId="115" fillId="0" borderId="23" xfId="0" applyFont="1" applyBorder="1" applyAlignment="1">
      <alignment horizontal="center" vertical="top" wrapText="1"/>
    </xf>
    <xf numFmtId="0" fontId="115" fillId="0" borderId="20" xfId="0" applyFont="1" applyBorder="1" applyAlignment="1">
      <alignment horizontal="center" vertical="top" wrapText="1"/>
    </xf>
    <xf numFmtId="0" fontId="115" fillId="0" borderId="0" xfId="0" applyFont="1" applyBorder="1" applyAlignment="1">
      <alignment horizontal="center" vertical="top" wrapText="1"/>
    </xf>
    <xf numFmtId="0" fontId="115" fillId="0" borderId="24" xfId="0" applyFont="1" applyBorder="1" applyAlignment="1">
      <alignment horizontal="center" vertical="top" wrapText="1"/>
    </xf>
    <xf numFmtId="0" fontId="112" fillId="0" borderId="21" xfId="0" applyFont="1" applyBorder="1" applyAlignment="1">
      <alignment horizontal="center" vertical="center"/>
    </xf>
    <xf numFmtId="0" fontId="112" fillId="0" borderId="22" xfId="0" applyFont="1" applyBorder="1" applyAlignment="1">
      <alignment horizontal="center" vertical="center"/>
    </xf>
    <xf numFmtId="0" fontId="112" fillId="0" borderId="23" xfId="0" applyFont="1" applyBorder="1" applyAlignment="1">
      <alignment horizontal="center" vertical="center"/>
    </xf>
    <xf numFmtId="0" fontId="112" fillId="0" borderId="20" xfId="0" applyFont="1" applyBorder="1" applyAlignment="1">
      <alignment horizontal="center" vertical="center"/>
    </xf>
    <xf numFmtId="0" fontId="112" fillId="0" borderId="0" xfId="0" applyFont="1" applyBorder="1" applyAlignment="1">
      <alignment horizontal="center" vertical="center"/>
    </xf>
    <xf numFmtId="0" fontId="112" fillId="0" borderId="24" xfId="0" applyFont="1" applyBorder="1" applyAlignment="1">
      <alignment horizontal="center" vertical="center"/>
    </xf>
    <xf numFmtId="0" fontId="112" fillId="0" borderId="17" xfId="0" applyFont="1" applyBorder="1" applyAlignment="1">
      <alignment horizontal="center" vertical="center"/>
    </xf>
    <xf numFmtId="0" fontId="112" fillId="0" borderId="15" xfId="0" applyFont="1" applyBorder="1" applyAlignment="1">
      <alignment horizontal="center" vertical="center"/>
    </xf>
    <xf numFmtId="0" fontId="112" fillId="0" borderId="25" xfId="0" applyFont="1" applyBorder="1" applyAlignment="1">
      <alignment horizontal="center" vertical="center"/>
    </xf>
    <xf numFmtId="0" fontId="137" fillId="0" borderId="0" xfId="0" applyFont="1" applyBorder="1" applyAlignment="1">
      <alignment horizontal="left" vertical="center" wrapText="1"/>
    </xf>
    <xf numFmtId="0" fontId="114" fillId="0" borderId="0" xfId="0" applyFont="1" applyBorder="1" applyAlignment="1">
      <alignment horizontal="center" vertical="top"/>
    </xf>
    <xf numFmtId="0" fontId="121" fillId="0" borderId="13" xfId="0" applyFont="1" applyBorder="1" applyAlignment="1">
      <alignment horizontal="left" vertical="center" wrapText="1"/>
    </xf>
    <xf numFmtId="0" fontId="121" fillId="0" borderId="14" xfId="0" applyFont="1" applyBorder="1" applyAlignment="1">
      <alignment horizontal="left" vertical="center" wrapText="1"/>
    </xf>
    <xf numFmtId="0" fontId="119" fillId="0" borderId="0" xfId="0" applyFont="1" applyAlignment="1">
      <alignment horizontal="center" vertical="center"/>
    </xf>
    <xf numFmtId="0" fontId="119" fillId="0" borderId="0" xfId="0" applyFont="1" applyBorder="1" applyAlignment="1">
      <alignment horizontal="center" vertical="center"/>
    </xf>
    <xf numFmtId="0" fontId="121" fillId="0" borderId="21" xfId="0" applyFont="1" applyBorder="1" applyAlignment="1">
      <alignment horizontal="center" vertical="center" wrapText="1"/>
    </xf>
    <xf numFmtId="0" fontId="121" fillId="0" borderId="22" xfId="0" applyFont="1" applyBorder="1" applyAlignment="1">
      <alignment horizontal="center" vertical="center" wrapText="1"/>
    </xf>
    <xf numFmtId="0" fontId="121" fillId="0" borderId="23" xfId="0" applyFont="1" applyBorder="1" applyAlignment="1">
      <alignment horizontal="center" vertical="center" wrapText="1"/>
    </xf>
    <xf numFmtId="0" fontId="121" fillId="0" borderId="20" xfId="0" applyFont="1" applyBorder="1" applyAlignment="1">
      <alignment horizontal="center" vertical="center" wrapText="1"/>
    </xf>
    <xf numFmtId="0" fontId="121" fillId="0" borderId="0" xfId="0" applyFont="1" applyBorder="1" applyAlignment="1">
      <alignment horizontal="center" vertical="center" wrapText="1"/>
    </xf>
    <xf numFmtId="0" fontId="121" fillId="0" borderId="24" xfId="0" applyFont="1" applyBorder="1" applyAlignment="1">
      <alignment horizontal="center" vertical="center" wrapText="1"/>
    </xf>
    <xf numFmtId="0" fontId="121" fillId="0" borderId="17" xfId="0" applyFont="1" applyBorder="1" applyAlignment="1">
      <alignment horizontal="center" vertical="center" wrapText="1"/>
    </xf>
    <xf numFmtId="0" fontId="121" fillId="0" borderId="15" xfId="0" applyFont="1" applyBorder="1" applyAlignment="1">
      <alignment horizontal="center" vertical="center" wrapText="1"/>
    </xf>
    <xf numFmtId="0" fontId="121" fillId="0" borderId="25" xfId="0" applyFont="1" applyBorder="1" applyAlignment="1">
      <alignment horizontal="center" vertical="center" wrapText="1"/>
    </xf>
    <xf numFmtId="0" fontId="41" fillId="0" borderId="0" xfId="0" applyFont="1" applyAlignment="1">
      <alignment horizontal="center" vertical="center" wrapText="1"/>
    </xf>
    <xf numFmtId="0" fontId="14" fillId="0" borderId="19" xfId="0" applyFont="1" applyBorder="1" applyAlignment="1">
      <alignment horizontal="center" vertical="top" wrapText="1"/>
    </xf>
    <xf numFmtId="0" fontId="10" fillId="0" borderId="0" xfId="0" applyFont="1" applyAlignment="1">
      <alignment horizontal="center" vertical="top" wrapText="1"/>
    </xf>
    <xf numFmtId="0" fontId="14" fillId="0" borderId="11" xfId="0" applyFont="1" applyBorder="1" applyAlignment="1">
      <alignment horizontal="center" vertical="top"/>
    </xf>
    <xf numFmtId="0" fontId="2" fillId="33" borderId="0" xfId="0" applyFont="1" applyFill="1" applyAlignment="1">
      <alignment horizontal="center"/>
    </xf>
    <xf numFmtId="0" fontId="0" fillId="33" borderId="0" xfId="0" applyFont="1" applyFill="1" applyAlignment="1">
      <alignment horizontal="center"/>
    </xf>
    <xf numFmtId="0" fontId="3" fillId="33" borderId="0" xfId="0" applyFont="1" applyFill="1" applyAlignment="1">
      <alignment horizontal="right"/>
    </xf>
    <xf numFmtId="0" fontId="2" fillId="33" borderId="11" xfId="0" applyFont="1" applyFill="1" applyBorder="1" applyAlignment="1">
      <alignment horizontal="center" wrapText="1"/>
    </xf>
    <xf numFmtId="0" fontId="0" fillId="33" borderId="23"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25" xfId="0" applyFont="1" applyFill="1" applyBorder="1" applyAlignment="1">
      <alignment horizontal="center" vertical="center"/>
    </xf>
    <xf numFmtId="0" fontId="2" fillId="33" borderId="0" xfId="0" applyFont="1" applyFill="1" applyAlignment="1">
      <alignment horizontal="right"/>
    </xf>
    <xf numFmtId="0" fontId="15" fillId="33" borderId="0" xfId="0" applyFont="1" applyFill="1" applyAlignment="1">
      <alignment horizontal="center" wrapText="1"/>
    </xf>
    <xf numFmtId="0" fontId="6" fillId="33" borderId="0" xfId="0" applyFont="1" applyFill="1" applyAlignment="1">
      <alignment horizontal="center"/>
    </xf>
    <xf numFmtId="0" fontId="4" fillId="33" borderId="0" xfId="0" applyFont="1" applyFill="1" applyAlignment="1">
      <alignment horizontal="center"/>
    </xf>
    <xf numFmtId="0" fontId="0" fillId="34" borderId="0" xfId="0" applyFont="1" applyFill="1" applyAlignment="1">
      <alignment horizontal="center"/>
    </xf>
    <xf numFmtId="0" fontId="2" fillId="33" borderId="0" xfId="0" applyFont="1" applyFill="1" applyBorder="1" applyAlignment="1">
      <alignment horizontal="right"/>
    </xf>
    <xf numFmtId="0" fontId="2" fillId="33" borderId="13" xfId="0" applyFont="1" applyFill="1" applyBorder="1" applyAlignment="1">
      <alignment horizontal="center" vertical="top" wrapText="1"/>
    </xf>
    <xf numFmtId="0" fontId="2" fillId="33" borderId="18" xfId="0" applyFont="1" applyFill="1" applyBorder="1" applyAlignment="1">
      <alignment horizontal="center" vertical="top" wrapText="1"/>
    </xf>
    <xf numFmtId="0" fontId="2" fillId="33" borderId="14" xfId="0" applyFont="1" applyFill="1" applyBorder="1" applyAlignment="1">
      <alignment horizontal="center" vertical="top" wrapText="1"/>
    </xf>
    <xf numFmtId="0" fontId="2" fillId="33" borderId="0" xfId="0" applyFont="1" applyFill="1" applyAlignment="1">
      <alignment horizontal="left"/>
    </xf>
    <xf numFmtId="0" fontId="2" fillId="33" borderId="21" xfId="0" applyFont="1" applyFill="1" applyBorder="1" applyAlignment="1">
      <alignment horizontal="center" vertical="top" wrapText="1"/>
    </xf>
    <xf numFmtId="0" fontId="2" fillId="33" borderId="17" xfId="0" applyFont="1" applyFill="1" applyBorder="1" applyAlignment="1">
      <alignment horizontal="center" vertical="top" wrapText="1"/>
    </xf>
    <xf numFmtId="0" fontId="0" fillId="33" borderId="21" xfId="0" applyFont="1" applyFill="1" applyBorder="1" applyAlignment="1">
      <alignment horizontal="center"/>
    </xf>
    <xf numFmtId="0" fontId="0" fillId="33" borderId="23" xfId="0" applyFont="1" applyFill="1" applyBorder="1" applyAlignment="1">
      <alignment horizontal="center"/>
    </xf>
    <xf numFmtId="0" fontId="0" fillId="33" borderId="20" xfId="0" applyFont="1" applyFill="1" applyBorder="1" applyAlignment="1">
      <alignment horizontal="center"/>
    </xf>
    <xf numFmtId="0" fontId="0" fillId="33" borderId="24" xfId="0" applyFont="1" applyFill="1" applyBorder="1" applyAlignment="1">
      <alignment horizontal="center"/>
    </xf>
    <xf numFmtId="0" fontId="0" fillId="33" borderId="17" xfId="0" applyFont="1" applyFill="1" applyBorder="1" applyAlignment="1">
      <alignment horizontal="center"/>
    </xf>
    <xf numFmtId="0" fontId="0" fillId="33" borderId="25" xfId="0" applyFont="1" applyFill="1" applyBorder="1" applyAlignment="1">
      <alignment horizontal="center"/>
    </xf>
    <xf numFmtId="0" fontId="2" fillId="33" borderId="10" xfId="0" applyFont="1" applyFill="1" applyBorder="1" applyAlignment="1">
      <alignment horizontal="center" vertical="top" wrapText="1"/>
    </xf>
    <xf numFmtId="0" fontId="2" fillId="33" borderId="12" xfId="0" applyFont="1" applyFill="1" applyBorder="1" applyAlignment="1">
      <alignment horizontal="center" vertical="top" wrapText="1"/>
    </xf>
    <xf numFmtId="0" fontId="7" fillId="33" borderId="0" xfId="0" applyFont="1" applyFill="1" applyAlignment="1">
      <alignment horizontal="center" wrapText="1"/>
    </xf>
    <xf numFmtId="0" fontId="0" fillId="33" borderId="2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5" xfId="0" applyFont="1" applyFill="1" applyBorder="1" applyAlignment="1">
      <alignment horizontal="center" vertical="center"/>
    </xf>
    <xf numFmtId="0" fontId="21" fillId="0" borderId="21" xfId="57" applyFont="1" applyBorder="1" applyAlignment="1">
      <alignment horizontal="center" vertical="center" wrapText="1"/>
      <protection/>
    </xf>
    <xf numFmtId="0" fontId="21" fillId="0" borderId="22" xfId="57" applyFont="1" applyBorder="1" applyAlignment="1">
      <alignment horizontal="center" vertical="center" wrapText="1"/>
      <protection/>
    </xf>
    <xf numFmtId="0" fontId="21" fillId="0" borderId="23" xfId="57" applyFont="1" applyBorder="1" applyAlignment="1">
      <alignment horizontal="center" vertical="center" wrapText="1"/>
      <protection/>
    </xf>
    <xf numFmtId="0" fontId="21" fillId="0" borderId="20" xfId="57" applyFont="1" applyBorder="1" applyAlignment="1">
      <alignment horizontal="center" vertical="center" wrapText="1"/>
      <protection/>
    </xf>
    <xf numFmtId="0" fontId="21" fillId="0" borderId="0" xfId="57" applyFont="1" applyBorder="1" applyAlignment="1">
      <alignment horizontal="center" vertical="center" wrapText="1"/>
      <protection/>
    </xf>
    <xf numFmtId="0" fontId="21" fillId="0" borderId="24" xfId="57" applyFont="1" applyBorder="1" applyAlignment="1">
      <alignment horizontal="center" vertical="center" wrapText="1"/>
      <protection/>
    </xf>
    <xf numFmtId="0" fontId="21" fillId="0" borderId="17" xfId="57" applyFont="1" applyBorder="1" applyAlignment="1">
      <alignment horizontal="center" vertical="center" wrapText="1"/>
      <protection/>
    </xf>
    <xf numFmtId="0" fontId="21" fillId="0" borderId="15" xfId="57" applyFont="1" applyBorder="1" applyAlignment="1">
      <alignment horizontal="center" vertical="center" wrapText="1"/>
      <protection/>
    </xf>
    <xf numFmtId="0" fontId="21" fillId="0" borderId="25" xfId="57" applyFont="1" applyBorder="1" applyAlignment="1">
      <alignment horizontal="center" vertical="center" wrapText="1"/>
      <protection/>
    </xf>
    <xf numFmtId="0" fontId="42" fillId="0" borderId="0" xfId="57" applyFont="1" applyAlignment="1">
      <alignment horizontal="center"/>
      <protection/>
    </xf>
    <xf numFmtId="0" fontId="21" fillId="0" borderId="10" xfId="57" applyFont="1" applyBorder="1" applyAlignment="1">
      <alignment horizontal="center" vertical="top" wrapText="1"/>
      <protection/>
    </xf>
    <xf numFmtId="0" fontId="21" fillId="0" borderId="12" xfId="57" applyFont="1" applyBorder="1" applyAlignment="1">
      <alignment horizontal="center" vertical="top" wrapText="1"/>
      <protection/>
    </xf>
    <xf numFmtId="0" fontId="21" fillId="0" borderId="13" xfId="57" applyFont="1" applyBorder="1" applyAlignment="1">
      <alignment horizontal="center" vertical="top" wrapText="1"/>
      <protection/>
    </xf>
    <xf numFmtId="0" fontId="21" fillId="0" borderId="18" xfId="57" applyFont="1" applyBorder="1" applyAlignment="1">
      <alignment horizontal="center" vertical="top" wrapText="1"/>
      <protection/>
    </xf>
    <xf numFmtId="0" fontId="21" fillId="0" borderId="23" xfId="57" applyFont="1" applyBorder="1" applyAlignment="1">
      <alignment horizontal="center" vertical="top" wrapText="1"/>
      <protection/>
    </xf>
    <xf numFmtId="0" fontId="21" fillId="0" borderId="11" xfId="57" applyFont="1" applyBorder="1" applyAlignment="1">
      <alignment horizontal="center" vertical="top" wrapText="1"/>
      <protection/>
    </xf>
    <xf numFmtId="0" fontId="21" fillId="0" borderId="14" xfId="57" applyFont="1" applyBorder="1" applyAlignment="1">
      <alignment horizontal="center" vertical="top" wrapText="1"/>
      <protection/>
    </xf>
    <xf numFmtId="0" fontId="28" fillId="0" borderId="0" xfId="57" applyFont="1" applyAlignment="1">
      <alignment horizontal="center"/>
      <protection/>
    </xf>
    <xf numFmtId="0" fontId="17" fillId="0" borderId="11" xfId="57" applyFont="1" applyBorder="1" applyAlignment="1">
      <alignment horizontal="center" vertical="top" wrapText="1"/>
      <protection/>
    </xf>
    <xf numFmtId="0" fontId="6" fillId="0" borderId="11" xfId="0" applyFont="1" applyBorder="1" applyAlignment="1">
      <alignment horizontal="center" vertical="top" wrapText="1"/>
    </xf>
    <xf numFmtId="0" fontId="20" fillId="0" borderId="11" xfId="57" applyFont="1" applyBorder="1" applyAlignment="1">
      <alignment horizontal="center" vertical="top" wrapText="1"/>
      <protection/>
    </xf>
    <xf numFmtId="0" fontId="20" fillId="0" borderId="10" xfId="57" applyFont="1" applyBorder="1" applyAlignment="1">
      <alignment horizontal="center" vertical="top" wrapText="1"/>
      <protection/>
    </xf>
    <xf numFmtId="0" fontId="20" fillId="0" borderId="12" xfId="57" applyFont="1" applyBorder="1" applyAlignment="1">
      <alignment horizontal="center" vertical="top" wrapText="1"/>
      <protection/>
    </xf>
    <xf numFmtId="0" fontId="110" fillId="0" borderId="22" xfId="57" applyFont="1" applyBorder="1" applyAlignment="1">
      <alignment horizontal="left" wrapText="1"/>
      <protection/>
    </xf>
    <xf numFmtId="0" fontId="17" fillId="0" borderId="13" xfId="57" applyFont="1" applyBorder="1" applyAlignment="1">
      <alignment horizontal="center" vertical="top" wrapText="1"/>
      <protection/>
    </xf>
    <xf numFmtId="0" fontId="17" fillId="0" borderId="18" xfId="57" applyFont="1" applyBorder="1" applyAlignment="1">
      <alignment horizontal="center" vertical="top" wrapText="1"/>
      <protection/>
    </xf>
    <xf numFmtId="0" fontId="19" fillId="0" borderId="10" xfId="57" applyFont="1" applyBorder="1" applyAlignment="1">
      <alignment horizontal="center" vertical="top" wrapText="1"/>
      <protection/>
    </xf>
    <xf numFmtId="0" fontId="19" fillId="0" borderId="12" xfId="57" applyFont="1" applyBorder="1" applyAlignment="1">
      <alignment horizontal="center" vertical="top" wrapText="1"/>
      <protection/>
    </xf>
    <xf numFmtId="0" fontId="19" fillId="0" borderId="13" xfId="57" applyFont="1" applyBorder="1" applyAlignment="1">
      <alignment horizontal="center" vertical="top" wrapText="1"/>
      <protection/>
    </xf>
    <xf numFmtId="0" fontId="19" fillId="0" borderId="18" xfId="57" applyFont="1" applyBorder="1" applyAlignment="1">
      <alignment horizontal="center" vertical="top" wrapText="1"/>
      <protection/>
    </xf>
    <xf numFmtId="0" fontId="19" fillId="0" borderId="14" xfId="57" applyFont="1" applyBorder="1" applyAlignment="1">
      <alignment horizontal="center" vertical="top" wrapText="1"/>
      <protection/>
    </xf>
    <xf numFmtId="0" fontId="138" fillId="0" borderId="21" xfId="57" applyFont="1" applyBorder="1" applyAlignment="1">
      <alignment horizontal="center" vertical="center"/>
      <protection/>
    </xf>
    <xf numFmtId="0" fontId="138" fillId="0" borderId="22" xfId="57" applyFont="1" applyBorder="1" applyAlignment="1">
      <alignment horizontal="center" vertical="center"/>
      <protection/>
    </xf>
    <xf numFmtId="0" fontId="138" fillId="0" borderId="23" xfId="57" applyFont="1" applyBorder="1" applyAlignment="1">
      <alignment horizontal="center" vertical="center"/>
      <protection/>
    </xf>
    <xf numFmtId="0" fontId="138" fillId="0" borderId="20" xfId="57" applyFont="1" applyBorder="1" applyAlignment="1">
      <alignment horizontal="center" vertical="center"/>
      <protection/>
    </xf>
    <xf numFmtId="0" fontId="138" fillId="0" borderId="0" xfId="57" applyFont="1" applyBorder="1" applyAlignment="1">
      <alignment horizontal="center" vertical="center"/>
      <protection/>
    </xf>
    <xf numFmtId="0" fontId="138" fillId="0" borderId="24" xfId="57" applyFont="1" applyBorder="1" applyAlignment="1">
      <alignment horizontal="center" vertical="center"/>
      <protection/>
    </xf>
    <xf numFmtId="0" fontId="138" fillId="0" borderId="17" xfId="57" applyFont="1" applyBorder="1" applyAlignment="1">
      <alignment horizontal="center" vertical="center"/>
      <protection/>
    </xf>
    <xf numFmtId="0" fontId="138" fillId="0" borderId="15" xfId="57" applyFont="1" applyBorder="1" applyAlignment="1">
      <alignment horizontal="center" vertical="center"/>
      <protection/>
    </xf>
    <xf numFmtId="0" fontId="138" fillId="0" borderId="25" xfId="57" applyFont="1" applyBorder="1" applyAlignment="1">
      <alignment horizontal="center" vertical="center"/>
      <protection/>
    </xf>
    <xf numFmtId="0" fontId="19" fillId="0" borderId="13" xfId="57" applyFont="1" applyBorder="1" applyAlignment="1">
      <alignment horizontal="center" wrapText="1"/>
      <protection/>
    </xf>
    <xf numFmtId="0" fontId="19" fillId="0" borderId="18" xfId="57" applyFont="1" applyBorder="1" applyAlignment="1">
      <alignment horizontal="center" wrapText="1"/>
      <protection/>
    </xf>
    <xf numFmtId="0" fontId="19" fillId="0" borderId="14" xfId="57" applyFont="1" applyBorder="1" applyAlignment="1">
      <alignment horizontal="center" wrapText="1"/>
      <protection/>
    </xf>
    <xf numFmtId="0" fontId="22" fillId="0" borderId="0" xfId="57" applyFont="1" applyAlignment="1">
      <alignment horizontal="center"/>
      <protection/>
    </xf>
    <xf numFmtId="0" fontId="11" fillId="0" borderId="0" xfId="0" applyFont="1" applyAlignment="1">
      <alignment horizontal="justify" vertical="top" wrapText="1"/>
    </xf>
    <xf numFmtId="0" fontId="0" fillId="0" borderId="0" xfId="0" applyFont="1" applyAlignment="1">
      <alignment horizontal="justify" vertical="top" wrapText="1"/>
    </xf>
    <xf numFmtId="0" fontId="0" fillId="0" borderId="0" xfId="0" applyAlignment="1">
      <alignment wrapText="1"/>
    </xf>
    <xf numFmtId="0" fontId="19" fillId="0" borderId="10" xfId="57" applyFont="1" applyBorder="1" applyAlignment="1">
      <alignment horizontal="center" vertical="top"/>
      <protection/>
    </xf>
    <xf numFmtId="0" fontId="19" fillId="0" borderId="19" xfId="57" applyFont="1" applyBorder="1" applyAlignment="1">
      <alignment horizontal="center" vertical="top"/>
      <protection/>
    </xf>
    <xf numFmtId="0" fontId="19" fillId="0" borderId="12" xfId="57" applyFont="1" applyBorder="1" applyAlignment="1">
      <alignment horizontal="center" vertical="top"/>
      <protection/>
    </xf>
    <xf numFmtId="0" fontId="21" fillId="0" borderId="19" xfId="57" applyFont="1" applyBorder="1" applyAlignment="1">
      <alignment horizontal="center" vertical="top" wrapText="1"/>
      <protection/>
    </xf>
    <xf numFmtId="0" fontId="21" fillId="0" borderId="21" xfId="57" applyFont="1" applyBorder="1" applyAlignment="1">
      <alignment horizontal="center" vertical="top" wrapText="1"/>
      <protection/>
    </xf>
    <xf numFmtId="0" fontId="18" fillId="0" borderId="10" xfId="57" applyFont="1" applyBorder="1" applyAlignment="1">
      <alignment horizontal="center" vertical="center"/>
      <protection/>
    </xf>
    <xf numFmtId="0" fontId="18" fillId="0" borderId="19" xfId="57" applyFont="1" applyBorder="1" applyAlignment="1">
      <alignment horizontal="center" vertical="center"/>
      <protection/>
    </xf>
    <xf numFmtId="0" fontId="18" fillId="0" borderId="12" xfId="57" applyFont="1" applyBorder="1" applyAlignment="1">
      <alignment horizontal="center" vertical="center"/>
      <protection/>
    </xf>
    <xf numFmtId="0" fontId="21" fillId="0" borderId="20" xfId="57" applyFont="1" applyBorder="1" applyAlignment="1">
      <alignment horizontal="center" vertical="top" wrapText="1"/>
      <protection/>
    </xf>
    <xf numFmtId="0" fontId="21" fillId="0" borderId="24" xfId="57" applyFont="1" applyBorder="1" applyAlignment="1">
      <alignment horizontal="center" vertical="top" wrapText="1"/>
      <protection/>
    </xf>
    <xf numFmtId="0" fontId="19" fillId="0" borderId="11" xfId="57" applyFont="1" applyBorder="1" applyAlignment="1">
      <alignment horizontal="center" wrapText="1"/>
      <protection/>
    </xf>
    <xf numFmtId="0" fontId="16" fillId="0" borderId="15" xfId="60" applyFont="1" applyBorder="1" applyAlignment="1">
      <alignment horizontal="center"/>
      <protection/>
    </xf>
    <xf numFmtId="0" fontId="16" fillId="0" borderId="10" xfId="60" applyFont="1" applyBorder="1" applyAlignment="1">
      <alignment horizontal="center" vertical="top" wrapText="1"/>
      <protection/>
    </xf>
    <xf numFmtId="0" fontId="16" fillId="0" borderId="12" xfId="60" applyFont="1" applyBorder="1" applyAlignment="1">
      <alignment horizontal="center" vertical="top" wrapText="1"/>
      <protection/>
    </xf>
    <xf numFmtId="0" fontId="16" fillId="0" borderId="13" xfId="60" applyFont="1" applyBorder="1" applyAlignment="1">
      <alignment horizontal="center" vertical="top"/>
      <protection/>
    </xf>
    <xf numFmtId="0" fontId="16" fillId="0" borderId="18" xfId="60" applyFont="1" applyBorder="1" applyAlignment="1">
      <alignment horizontal="center" vertical="top"/>
      <protection/>
    </xf>
    <xf numFmtId="0" fontId="16" fillId="0" borderId="14" xfId="60" applyFont="1" applyBorder="1" applyAlignment="1">
      <alignment horizontal="center" vertical="top"/>
      <protection/>
    </xf>
    <xf numFmtId="0" fontId="16" fillId="0" borderId="21" xfId="60" applyFont="1" applyBorder="1" applyAlignment="1">
      <alignment horizontal="center" vertical="top" wrapText="1"/>
      <protection/>
    </xf>
    <xf numFmtId="0" fontId="16" fillId="0" borderId="22" xfId="60" applyFont="1" applyBorder="1" applyAlignment="1">
      <alignment horizontal="center" vertical="top" wrapText="1"/>
      <protection/>
    </xf>
    <xf numFmtId="0" fontId="16" fillId="0" borderId="23" xfId="60" applyFont="1" applyBorder="1" applyAlignment="1">
      <alignment horizontal="center" vertical="top" wrapText="1"/>
      <protection/>
    </xf>
    <xf numFmtId="0" fontId="16" fillId="0" borderId="17" xfId="60" applyFont="1" applyBorder="1" applyAlignment="1">
      <alignment horizontal="center" vertical="top" wrapText="1"/>
      <protection/>
    </xf>
    <xf numFmtId="0" fontId="16" fillId="0" borderId="15" xfId="60" applyFont="1" applyBorder="1" applyAlignment="1">
      <alignment horizontal="center" vertical="top" wrapText="1"/>
      <protection/>
    </xf>
    <xf numFmtId="0" fontId="16" fillId="0" borderId="25" xfId="60" applyFont="1" applyBorder="1" applyAlignment="1">
      <alignment horizontal="center" vertical="top" wrapText="1"/>
      <protection/>
    </xf>
    <xf numFmtId="0" fontId="16" fillId="0" borderId="13" xfId="60" applyFont="1" applyBorder="1" applyAlignment="1">
      <alignment horizontal="center" vertical="top" wrapText="1"/>
      <protection/>
    </xf>
    <xf numFmtId="0" fontId="16" fillId="0" borderId="18" xfId="60" applyFont="1" applyBorder="1" applyAlignment="1">
      <alignment horizontal="center" vertical="top" wrapText="1"/>
      <protection/>
    </xf>
    <xf numFmtId="0" fontId="16" fillId="0" borderId="14" xfId="60" applyFont="1" applyBorder="1" applyAlignment="1">
      <alignment horizontal="center" vertical="top" wrapText="1"/>
      <protection/>
    </xf>
    <xf numFmtId="0" fontId="2" fillId="0" borderId="13" xfId="60" applyFont="1" applyBorder="1" applyAlignment="1">
      <alignment horizontal="center"/>
      <protection/>
    </xf>
    <xf numFmtId="0" fontId="2" fillId="0" borderId="14" xfId="60" applyFont="1" applyBorder="1" applyAlignment="1">
      <alignment horizontal="center"/>
      <protection/>
    </xf>
    <xf numFmtId="0" fontId="7" fillId="0" borderId="13" xfId="60" applyFont="1" applyBorder="1" applyAlignment="1">
      <alignment horizontal="center" vertical="top" wrapText="1"/>
      <protection/>
    </xf>
    <xf numFmtId="0" fontId="7" fillId="0" borderId="14" xfId="60" applyFont="1" applyBorder="1" applyAlignment="1">
      <alignment horizontal="center" vertical="top" wrapText="1"/>
      <protection/>
    </xf>
    <xf numFmtId="0" fontId="0" fillId="0" borderId="0" xfId="60" applyAlignment="1">
      <alignment horizontal="left"/>
      <protection/>
    </xf>
    <xf numFmtId="0" fontId="3" fillId="0" borderId="0" xfId="60" applyFont="1" applyAlignment="1">
      <alignment horizontal="right"/>
      <protection/>
    </xf>
    <xf numFmtId="0" fontId="4" fillId="0" borderId="0" xfId="60" applyFont="1" applyAlignment="1">
      <alignment horizontal="center"/>
      <protection/>
    </xf>
    <xf numFmtId="0" fontId="5" fillId="0" borderId="0" xfId="60" applyFont="1" applyAlignment="1">
      <alignment horizontal="center"/>
      <protection/>
    </xf>
    <xf numFmtId="0" fontId="2" fillId="0" borderId="0" xfId="60" applyFont="1" applyAlignment="1">
      <alignment horizontal="left"/>
      <protection/>
    </xf>
    <xf numFmtId="0" fontId="2" fillId="0" borderId="11" xfId="59" applyFont="1" applyBorder="1" applyAlignment="1">
      <alignment horizontal="center" vertical="center"/>
      <protection/>
    </xf>
    <xf numFmtId="0" fontId="2" fillId="0" borderId="0" xfId="59" applyFont="1" applyAlignment="1">
      <alignment horizontal="center"/>
      <protection/>
    </xf>
    <xf numFmtId="0" fontId="2" fillId="0" borderId="0" xfId="59" applyFont="1" applyAlignment="1">
      <alignment horizontal="left"/>
      <protection/>
    </xf>
    <xf numFmtId="0" fontId="5" fillId="0" borderId="0" xfId="59" applyFont="1" applyAlignment="1">
      <alignment horizontal="center" wrapText="1"/>
      <protection/>
    </xf>
    <xf numFmtId="0" fontId="16" fillId="0" borderId="15" xfId="59" applyFont="1" applyBorder="1" applyAlignment="1">
      <alignment horizontal="right"/>
      <protection/>
    </xf>
    <xf numFmtId="0" fontId="0" fillId="0" borderId="0" xfId="59" applyFont="1">
      <alignment/>
      <protection/>
    </xf>
    <xf numFmtId="0" fontId="0" fillId="0" borderId="21" xfId="59" applyFont="1" applyBorder="1" applyAlignment="1">
      <alignment horizontal="center" vertical="center" wrapText="1"/>
      <protection/>
    </xf>
    <xf numFmtId="0" fontId="0" fillId="0" borderId="22" xfId="59" applyFont="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0" xfId="59" applyFont="1" applyBorder="1" applyAlignment="1">
      <alignment horizontal="center" vertical="center" wrapText="1"/>
      <protection/>
    </xf>
    <xf numFmtId="0" fontId="0" fillId="0" borderId="0" xfId="59" applyFont="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5" xfId="59" applyFont="1" applyBorder="1" applyAlignment="1">
      <alignment horizontal="center" vertical="center" wrapText="1"/>
      <protection/>
    </xf>
    <xf numFmtId="0" fontId="0" fillId="0" borderId="25" xfId="59" applyFont="1" applyBorder="1" applyAlignment="1">
      <alignment horizontal="center" vertical="center" wrapText="1"/>
      <protection/>
    </xf>
    <xf numFmtId="1" fontId="2" fillId="0" borderId="0" xfId="57" applyNumberFormat="1" applyFont="1">
      <alignment/>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rmal 5"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styles" Target="styles.xml" /><Relationship Id="rId72" Type="http://schemas.openxmlformats.org/officeDocument/2006/relationships/sharedStrings" Target="sharedStrings.xml" /><Relationship Id="rId73" Type="http://schemas.openxmlformats.org/officeDocument/2006/relationships/externalLink" Target="externalLinks/externalLink1.xml" /><Relationship Id="rId7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2</xdr:row>
      <xdr:rowOff>142875</xdr:rowOff>
    </xdr:from>
    <xdr:ext cx="9258300" cy="4552950"/>
    <xdr:sp>
      <xdr:nvSpPr>
        <xdr:cNvPr id="1" name="Rectangle 1"/>
        <xdr:cNvSpPr>
          <a:spLocks/>
        </xdr:cNvSpPr>
      </xdr:nvSpPr>
      <xdr:spPr>
        <a:xfrm>
          <a:off x="85725" y="466725"/>
          <a:ext cx="9258300" cy="4552950"/>
        </a:xfrm>
        <a:prstGeom prst="rect">
          <a:avLst/>
        </a:prstGeom>
        <a:noFill/>
        <a:ln w="9525" cmpd="sng">
          <a:noFill/>
        </a:ln>
      </xdr:spPr>
      <xdr:txBody>
        <a:bodyPr vertOverflow="clip" wrap="square" lIns="91440" tIns="45720" rIns="91440" bIns="45720"/>
        <a:p>
          <a:pPr algn="ctr">
            <a:defRPr/>
          </a:pPr>
          <a:r>
            <a:rPr lang="en-US" cap="none" sz="5400" b="1" i="0" u="none" baseline="0"/>
            <a:t>Annual Work Plan &amp; Budget
</a:t>
          </a:r>
          <a:r>
            <a:rPr lang="en-US" cap="none" sz="5400" b="1" i="0" u="none" baseline="0"/>
            <a:t>2019-20
</a:t>
          </a:r>
          <a:r>
            <a:rPr lang="en-US" cap="none" sz="5400" b="1" i="0" u="none" baseline="0"/>
            <a:t>
</a:t>
          </a:r>
          <a:r>
            <a:rPr lang="en-US" cap="none" sz="4400" b="1" i="0" u="none" baseline="0"/>
            <a:t>State/UT</a:t>
          </a:r>
          <a:r>
            <a:rPr lang="en-US" cap="none" sz="4400" b="1" i="0" u="none" baseline="0"/>
            <a:t> - Tamil Nadu
</a:t>
          </a:r>
          <a:r>
            <a:rPr lang="en-US" cap="none" sz="4400" b="1" i="0" u="none" baseline="0"/>
            <a:t>Date of Submission 16.05.2019</a:t>
          </a:r>
          <a:r>
            <a:rPr lang="en-US" cap="none" sz="4400" b="1" i="0" u="none" baseline="0"/>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57150</xdr:rowOff>
    </xdr:from>
    <xdr:ext cx="5591175" cy="2628900"/>
    <xdr:sp>
      <xdr:nvSpPr>
        <xdr:cNvPr id="1" name="Rectangle 1"/>
        <xdr:cNvSpPr>
          <a:spLocks/>
        </xdr:cNvSpPr>
      </xdr:nvSpPr>
      <xdr:spPr>
        <a:xfrm>
          <a:off x="0" y="542925"/>
          <a:ext cx="5591175" cy="2628900"/>
        </a:xfrm>
        <a:prstGeom prst="rect">
          <a:avLst/>
        </a:prstGeom>
        <a:noFill/>
        <a:ln w="9525" cmpd="sng">
          <a:noFill/>
        </a:ln>
      </xdr:spPr>
      <xdr:txBody>
        <a:bodyPr vertOverflow="clip" wrap="square" lIns="91440" tIns="45720" rIns="91440" bIns="45720"/>
        <a:p>
          <a:pPr algn="ctr">
            <a:defRPr/>
          </a:pPr>
          <a:r>
            <a:rPr lang="en-US" cap="none" sz="5400" b="1" i="0" u="none" baseline="0"/>
            <a:t>Performance during 
</a:t>
          </a:r>
          <a:r>
            <a:rPr lang="en-US" cap="none" sz="5400" b="1" i="0" u="none" baseline="0"/>
            <a:t>2018-19</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CER%20PC\Downloads\2_State%20Plan%20-16.5.18%2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rst-Page"/>
      <sheetName val="Contents"/>
      <sheetName val="Sheet1"/>
      <sheetName val="AT-1-Gen_Info "/>
      <sheetName val="AT-2-S1 BUDGET"/>
      <sheetName val="AT_2A_fundflow"/>
      <sheetName val="AT-3"/>
      <sheetName val="AT3A_cvrg(Insti)_PY"/>
      <sheetName val="AT3B_cvrg(Insti)_UPY "/>
      <sheetName val="AT3C_cvrg(Insti)_UPY "/>
      <sheetName val="enrolment vs availed_PY"/>
      <sheetName val="enrolment vs availed_UPY"/>
      <sheetName val="AT-4B"/>
      <sheetName val="T5_PLAN_vs_PRFM"/>
      <sheetName val="T5A_PLAN_vs_PRFM "/>
      <sheetName val="T5B_PLAN_vs_PRFM  (2)"/>
      <sheetName val="T5C_Drought_PLAN_vs_PRFM "/>
      <sheetName val="T5D_Drought_PLAN_vs_PRFM  "/>
      <sheetName val="T6_FG_py_Utlsn"/>
      <sheetName val="T6A_FG_Upy_Utlsn "/>
      <sheetName val="T6B_Pay_FG_FCI_Pry"/>
      <sheetName val="T6C_Coarse_Grain"/>
      <sheetName val="T7_CC_PY_Utlsn"/>
      <sheetName val="T7ACC_UPY_Utlsn "/>
      <sheetName val="AT-8_Hon_CCH_Pry"/>
      <sheetName val="AT-8A_Hon_CCH_UPry"/>
      <sheetName val="AT9_TA"/>
      <sheetName val="AT10_MME"/>
      <sheetName val="AT10A_"/>
      <sheetName val="AT-10 B"/>
      <sheetName val="AT-10 C"/>
      <sheetName val="AT-10D"/>
      <sheetName val="AT-10 E"/>
      <sheetName val="AT-10 F Drinking Water"/>
      <sheetName val="AT11_KS Year wise"/>
      <sheetName val="AT11A_KS-District wise"/>
      <sheetName val="AT12_KD-New"/>
      <sheetName val="AT12A_KD-Replacement"/>
      <sheetName val="Mode of cooking"/>
      <sheetName val="AT-14"/>
      <sheetName val="AT-14 A"/>
      <sheetName val="AT-15"/>
      <sheetName val="AT-16"/>
      <sheetName val="AT_17_Coverage-RBSK "/>
      <sheetName val="AT18_Details_Community "/>
      <sheetName val="AT_19_Impl_Agency"/>
      <sheetName val="AT_20_CentralCookingagency "/>
      <sheetName val="AT-21"/>
      <sheetName val="AT-22"/>
      <sheetName val="AT-23 MIS"/>
      <sheetName val="AT-23A _AMS"/>
      <sheetName val="AT-24"/>
      <sheetName val="AT-25"/>
      <sheetName val="Sheet1 (2)"/>
      <sheetName val="AT26_NoWD"/>
      <sheetName val="AT26A_NoWD"/>
      <sheetName val="AT27_Req_FG_CA_Pry"/>
      <sheetName val="AT27A_Req_FG_CA_U Pry "/>
      <sheetName val="AT27B_Req_FG_CA_N CLP"/>
      <sheetName val="AT27C_Req_FG_Drought -Pry "/>
      <sheetName val="AT27D_Req_FG_Drought -UPry "/>
      <sheetName val="AT_28_RqmtKitchen"/>
      <sheetName val="AT-28A_RqmtPlinthArea"/>
      <sheetName val="AT29_K_D"/>
      <sheetName val="AT-30_Coook-cum-Helper"/>
      <sheetName val="AT_31_Budget_provision "/>
      <sheetName val="AT32_Drought Pry Util"/>
      <sheetName val="AT-32A Drought UPry Util"/>
    </sheetNames>
    <sheetDataSet>
      <sheetData sheetId="24">
        <row r="14">
          <cell r="D14">
            <v>947</v>
          </cell>
        </row>
        <row r="15">
          <cell r="D15">
            <v>712</v>
          </cell>
        </row>
        <row r="16">
          <cell r="D16">
            <v>2380</v>
          </cell>
        </row>
        <row r="17">
          <cell r="D17">
            <v>2946</v>
          </cell>
        </row>
        <row r="18">
          <cell r="D18">
            <v>2549</v>
          </cell>
        </row>
        <row r="19">
          <cell r="D19">
            <v>3157</v>
          </cell>
        </row>
        <row r="20">
          <cell r="D20">
            <v>2453</v>
          </cell>
        </row>
        <row r="21">
          <cell r="D21">
            <v>2748</v>
          </cell>
        </row>
        <row r="22">
          <cell r="D22">
            <v>784</v>
          </cell>
        </row>
        <row r="23">
          <cell r="D23">
            <v>1510</v>
          </cell>
        </row>
        <row r="24">
          <cell r="D24">
            <v>3467</v>
          </cell>
        </row>
        <row r="25">
          <cell r="D25">
            <v>2621</v>
          </cell>
        </row>
        <row r="26">
          <cell r="D26">
            <v>2341</v>
          </cell>
        </row>
        <row r="27">
          <cell r="D27">
            <v>2172</v>
          </cell>
        </row>
        <row r="28">
          <cell r="D28">
            <v>941</v>
          </cell>
        </row>
        <row r="29">
          <cell r="D29">
            <v>588</v>
          </cell>
        </row>
        <row r="30">
          <cell r="D30">
            <v>2597</v>
          </cell>
        </row>
        <row r="31">
          <cell r="D31">
            <v>2552</v>
          </cell>
        </row>
        <row r="32">
          <cell r="D32">
            <v>3452</v>
          </cell>
        </row>
        <row r="33">
          <cell r="D33">
            <v>2374</v>
          </cell>
        </row>
        <row r="34">
          <cell r="D34">
            <v>3076</v>
          </cell>
        </row>
        <row r="35">
          <cell r="D35">
            <v>1233</v>
          </cell>
        </row>
        <row r="36">
          <cell r="D36">
            <v>2913</v>
          </cell>
        </row>
        <row r="37">
          <cell r="D37">
            <v>2892</v>
          </cell>
        </row>
        <row r="38">
          <cell r="D38">
            <v>1733</v>
          </cell>
        </row>
        <row r="39">
          <cell r="D39">
            <v>4434</v>
          </cell>
        </row>
        <row r="40">
          <cell r="D40">
            <v>2790</v>
          </cell>
        </row>
        <row r="41">
          <cell r="D41">
            <v>3979</v>
          </cell>
        </row>
        <row r="42">
          <cell r="D42">
            <v>2989</v>
          </cell>
        </row>
        <row r="43">
          <cell r="D43">
            <v>4359</v>
          </cell>
        </row>
        <row r="44">
          <cell r="D44">
            <v>4544</v>
          </cell>
        </row>
        <row r="45">
          <cell r="D45">
            <v>2992</v>
          </cell>
        </row>
        <row r="46">
          <cell r="D46">
            <v>81225</v>
          </cell>
        </row>
      </sheetData>
      <sheetData sheetId="25">
        <row r="13">
          <cell r="D13">
            <v>809</v>
          </cell>
        </row>
        <row r="14">
          <cell r="D14">
            <v>1062</v>
          </cell>
        </row>
        <row r="15">
          <cell r="D15">
            <v>1506</v>
          </cell>
        </row>
        <row r="16">
          <cell r="D16">
            <v>1800</v>
          </cell>
        </row>
        <row r="17">
          <cell r="D17">
            <v>1492</v>
          </cell>
        </row>
        <row r="18">
          <cell r="D18">
            <v>1449</v>
          </cell>
        </row>
        <row r="19">
          <cell r="D19">
            <v>1424</v>
          </cell>
        </row>
        <row r="20">
          <cell r="D20">
            <v>1952</v>
          </cell>
        </row>
        <row r="21">
          <cell r="D21">
            <v>1214</v>
          </cell>
        </row>
        <row r="22">
          <cell r="D22">
            <v>783</v>
          </cell>
        </row>
        <row r="23">
          <cell r="D23">
            <v>1685</v>
          </cell>
        </row>
        <row r="24">
          <cell r="D24">
            <v>1736</v>
          </cell>
        </row>
        <row r="25">
          <cell r="D25">
            <v>1142</v>
          </cell>
        </row>
        <row r="26">
          <cell r="D26">
            <v>937</v>
          </cell>
        </row>
        <row r="27">
          <cell r="D27">
            <v>651</v>
          </cell>
        </row>
        <row r="28">
          <cell r="D28">
            <v>515</v>
          </cell>
        </row>
        <row r="29">
          <cell r="D29">
            <v>2168</v>
          </cell>
        </row>
        <row r="30">
          <cell r="D30">
            <v>1143</v>
          </cell>
        </row>
        <row r="31">
          <cell r="D31">
            <v>1849</v>
          </cell>
        </row>
        <row r="32">
          <cell r="D32">
            <v>1474</v>
          </cell>
        </row>
        <row r="33">
          <cell r="D33">
            <v>1616</v>
          </cell>
        </row>
        <row r="34">
          <cell r="D34">
            <v>903</v>
          </cell>
        </row>
        <row r="35">
          <cell r="D35">
            <v>1673</v>
          </cell>
        </row>
        <row r="36">
          <cell r="D36">
            <v>1748</v>
          </cell>
        </row>
        <row r="37">
          <cell r="D37">
            <v>1219</v>
          </cell>
        </row>
        <row r="38">
          <cell r="D38">
            <v>1845</v>
          </cell>
        </row>
        <row r="39">
          <cell r="D39">
            <v>1026</v>
          </cell>
        </row>
        <row r="40">
          <cell r="D40">
            <v>1965</v>
          </cell>
        </row>
        <row r="41">
          <cell r="D41">
            <v>1486</v>
          </cell>
        </row>
        <row r="42">
          <cell r="D42">
            <v>2729</v>
          </cell>
        </row>
        <row r="43">
          <cell r="D43">
            <v>2513</v>
          </cell>
        </row>
        <row r="44">
          <cell r="D44">
            <v>1391</v>
          </cell>
        </row>
        <row r="45">
          <cell r="D45">
            <v>46905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hyperlink" Target="javascript:__doPostBack('ctl00$ContentPlaceHolder1$Grd_tot_detail$ctl02$lbtnttlsch','')" TargetMode="External" /><Relationship Id="rId2" Type="http://schemas.openxmlformats.org/officeDocument/2006/relationships/hyperlink" Target="javascript:__doPostBack('ctl00$ContentPlaceHolder1$Grd_tot_detail$ctl03$lbtnttlsch','')" TargetMode="External" /><Relationship Id="rId3" Type="http://schemas.openxmlformats.org/officeDocument/2006/relationships/hyperlink" Target="javascript:__doPostBack('ctl00$ContentPlaceHolder1$Grd_tot_detail$ctl04$lbtnttlsch','')" TargetMode="External" /><Relationship Id="rId4" Type="http://schemas.openxmlformats.org/officeDocument/2006/relationships/hyperlink" Target="javascript:__doPostBack('ctl00$ContentPlaceHolder1$Grd_tot_detail$ctl05$lbtnttlsch','')" TargetMode="External" /><Relationship Id="rId5" Type="http://schemas.openxmlformats.org/officeDocument/2006/relationships/hyperlink" Target="javascript:__doPostBack('ctl00$ContentPlaceHolder1$Grd_tot_detail$ctl06$lbtnttlsch','')" TargetMode="External" /><Relationship Id="rId6" Type="http://schemas.openxmlformats.org/officeDocument/2006/relationships/hyperlink" Target="javascript:__doPostBack('ctl00$ContentPlaceHolder1$Grd_tot_detail$ctl07$lbtnttlsch','')" TargetMode="External" /><Relationship Id="rId7" Type="http://schemas.openxmlformats.org/officeDocument/2006/relationships/hyperlink" Target="javascript:__doPostBack('ctl00$ContentPlaceHolder1$Grd_tot_detail$ctl08$lbtnttlsch','')" TargetMode="External" /><Relationship Id="rId8" Type="http://schemas.openxmlformats.org/officeDocument/2006/relationships/hyperlink" Target="javascript:__doPostBack('ctl00$ContentPlaceHolder1$Grd_tot_detail$ctl09$lbtnttlsch','')" TargetMode="External" /><Relationship Id="rId9" Type="http://schemas.openxmlformats.org/officeDocument/2006/relationships/hyperlink" Target="javascript:__doPostBack('ctl00$ContentPlaceHolder1$Grd_tot_detail$ctl10$lbtnttlsch','')" TargetMode="External" /><Relationship Id="rId10" Type="http://schemas.openxmlformats.org/officeDocument/2006/relationships/hyperlink" Target="javascript:__doPostBack('ctl00$ContentPlaceHolder1$Grd_tot_detail$ctl11$lbtnttlsch','')" TargetMode="External" /><Relationship Id="rId11" Type="http://schemas.openxmlformats.org/officeDocument/2006/relationships/hyperlink" Target="javascript:__doPostBack('ctl00$ContentPlaceHolder1$Grd_tot_detail$ctl12$lbtnttlsch','')" TargetMode="External" /><Relationship Id="rId12" Type="http://schemas.openxmlformats.org/officeDocument/2006/relationships/hyperlink" Target="javascript:__doPostBack('ctl00$ContentPlaceHolder1$Grd_tot_detail$ctl13$lbtnttlsch','')" TargetMode="External" /><Relationship Id="rId13" Type="http://schemas.openxmlformats.org/officeDocument/2006/relationships/hyperlink" Target="javascript:__doPostBack('ctl00$ContentPlaceHolder1$Grd_tot_detail$ctl14$lbtnttlsch','')" TargetMode="External" /><Relationship Id="rId14" Type="http://schemas.openxmlformats.org/officeDocument/2006/relationships/hyperlink" Target="javascript:__doPostBack('ctl00$ContentPlaceHolder1$Grd_tot_detail$ctl15$lbtnttlsch','')" TargetMode="External" /><Relationship Id="rId15" Type="http://schemas.openxmlformats.org/officeDocument/2006/relationships/hyperlink" Target="javascript:__doPostBack('ctl00$ContentPlaceHolder1$Grd_tot_detail$ctl02$hypapr','')" TargetMode="External" /><Relationship Id="rId16" Type="http://schemas.openxmlformats.org/officeDocument/2006/relationships/hyperlink" Target="javascript:__doPostBack('ctl00$ContentPlaceHolder1$Grd_tot_detail$ctl02$hypmay','')" TargetMode="External" /><Relationship Id="rId17" Type="http://schemas.openxmlformats.org/officeDocument/2006/relationships/hyperlink" Target="javascript:__doPostBack('ctl00$ContentPlaceHolder1$Grd_tot_detail$ctl02$hypjune','')" TargetMode="External" /><Relationship Id="rId18" Type="http://schemas.openxmlformats.org/officeDocument/2006/relationships/hyperlink" Target="javascript:__doPostBack('ctl00$ContentPlaceHolder1$Grd_tot_detail$ctl02$hypjuly','')" TargetMode="External" /><Relationship Id="rId19" Type="http://schemas.openxmlformats.org/officeDocument/2006/relationships/hyperlink" Target="javascript:__doPostBack('ctl00$ContentPlaceHolder1$Grd_tot_detail$ctl02$hypAugust','')" TargetMode="External" /><Relationship Id="rId20" Type="http://schemas.openxmlformats.org/officeDocument/2006/relationships/hyperlink" Target="javascript:__doPostBack('ctl00$ContentPlaceHolder1$Grd_tot_detail$ctl02$hypSeptember','')" TargetMode="External" /><Relationship Id="rId21" Type="http://schemas.openxmlformats.org/officeDocument/2006/relationships/hyperlink" Target="javascript:__doPostBack('ctl00$ContentPlaceHolder1$Grd_tot_detail$ctl02$hypOcteber','')" TargetMode="External" /><Relationship Id="rId22" Type="http://schemas.openxmlformats.org/officeDocument/2006/relationships/hyperlink" Target="javascript:__doPostBack('ctl00$ContentPlaceHolder1$Grd_tot_detail$ctl02$hypNovember','')" TargetMode="External" /><Relationship Id="rId23" Type="http://schemas.openxmlformats.org/officeDocument/2006/relationships/hyperlink" Target="javascript:__doPostBack('ctl00$ContentPlaceHolder1$Grd_tot_detail$ctl02$hypDecember','')" TargetMode="External" /><Relationship Id="rId24" Type="http://schemas.openxmlformats.org/officeDocument/2006/relationships/hyperlink" Target="javascript:__doPostBack('ctl00$ContentPlaceHolder1$Grd_tot_detail$ctl02$hypJanuary','')" TargetMode="External" /><Relationship Id="rId25" Type="http://schemas.openxmlformats.org/officeDocument/2006/relationships/hyperlink" Target="javascript:__doPostBack('ctl00$ContentPlaceHolder1$Grd_tot_detail$ctl02$hypFeb','')" TargetMode="External" /><Relationship Id="rId26" Type="http://schemas.openxmlformats.org/officeDocument/2006/relationships/hyperlink" Target="javascript:__doPostBack('ctl00$ContentPlaceHolder1$Grd_tot_detail$ctl02$hypMarch','')" TargetMode="External" /><Relationship Id="rId27" Type="http://schemas.openxmlformats.org/officeDocument/2006/relationships/hyperlink" Target="javascript:__doPostBack('ctl00$ContentPlaceHolder1$Grd_tot_detail$ctl03$hypapr','')" TargetMode="External" /><Relationship Id="rId28" Type="http://schemas.openxmlformats.org/officeDocument/2006/relationships/hyperlink" Target="javascript:__doPostBack('ctl00$ContentPlaceHolder1$Grd_tot_detail$ctl03$hypmay','')" TargetMode="External" /><Relationship Id="rId29" Type="http://schemas.openxmlformats.org/officeDocument/2006/relationships/hyperlink" Target="javascript:__doPostBack('ctl00$ContentPlaceHolder1$Grd_tot_detail$ctl03$hypjune','')" TargetMode="External" /><Relationship Id="rId30" Type="http://schemas.openxmlformats.org/officeDocument/2006/relationships/hyperlink" Target="javascript:__doPostBack('ctl00$ContentPlaceHolder1$Grd_tot_detail$ctl03$hypjuly','')" TargetMode="External" /><Relationship Id="rId31" Type="http://schemas.openxmlformats.org/officeDocument/2006/relationships/hyperlink" Target="javascript:__doPostBack('ctl00$ContentPlaceHolder1$Grd_tot_detail$ctl03$hypAugust','')" TargetMode="External" /><Relationship Id="rId32" Type="http://schemas.openxmlformats.org/officeDocument/2006/relationships/hyperlink" Target="javascript:__doPostBack('ctl00$ContentPlaceHolder1$Grd_tot_detail$ctl03$hypSeptember','')" TargetMode="External" /><Relationship Id="rId33" Type="http://schemas.openxmlformats.org/officeDocument/2006/relationships/hyperlink" Target="javascript:__doPostBack('ctl00$ContentPlaceHolder1$Grd_tot_detail$ctl03$hypOcteber','')" TargetMode="External" /><Relationship Id="rId34" Type="http://schemas.openxmlformats.org/officeDocument/2006/relationships/hyperlink" Target="javascript:__doPostBack('ctl00$ContentPlaceHolder1$Grd_tot_detail$ctl03$hypNovember','')" TargetMode="External" /><Relationship Id="rId35" Type="http://schemas.openxmlformats.org/officeDocument/2006/relationships/hyperlink" Target="javascript:__doPostBack('ctl00$ContentPlaceHolder1$Grd_tot_detail$ctl03$hypDecember','')" TargetMode="External" /><Relationship Id="rId36" Type="http://schemas.openxmlformats.org/officeDocument/2006/relationships/hyperlink" Target="javascript:__doPostBack('ctl00$ContentPlaceHolder1$Grd_tot_detail$ctl03$hypJanuary','')" TargetMode="External" /><Relationship Id="rId37" Type="http://schemas.openxmlformats.org/officeDocument/2006/relationships/hyperlink" Target="javascript:__doPostBack('ctl00$ContentPlaceHolder1$Grd_tot_detail$ctl03$hypFeb','')" TargetMode="External" /><Relationship Id="rId38" Type="http://schemas.openxmlformats.org/officeDocument/2006/relationships/hyperlink" Target="javascript:__doPostBack('ctl00$ContentPlaceHolder1$Grd_tot_detail$ctl03$hypMarch','')" TargetMode="External" /><Relationship Id="rId39" Type="http://schemas.openxmlformats.org/officeDocument/2006/relationships/hyperlink" Target="javascript:__doPostBack('ctl00$ContentPlaceHolder1$Grd_tot_detail$ctl04$hypapr','')" TargetMode="External" /><Relationship Id="rId40" Type="http://schemas.openxmlformats.org/officeDocument/2006/relationships/hyperlink" Target="javascript:__doPostBack('ctl00$ContentPlaceHolder1$Grd_tot_detail$ctl04$hypmay','')" TargetMode="External" /><Relationship Id="rId41" Type="http://schemas.openxmlformats.org/officeDocument/2006/relationships/hyperlink" Target="javascript:__doPostBack('ctl00$ContentPlaceHolder1$Grd_tot_detail$ctl04$hypjune','')" TargetMode="External" /><Relationship Id="rId42" Type="http://schemas.openxmlformats.org/officeDocument/2006/relationships/hyperlink" Target="javascript:__doPostBack('ctl00$ContentPlaceHolder1$Grd_tot_detail$ctl04$hypjuly','')" TargetMode="External" /><Relationship Id="rId43" Type="http://schemas.openxmlformats.org/officeDocument/2006/relationships/hyperlink" Target="javascript:__doPostBack('ctl00$ContentPlaceHolder1$Grd_tot_detail$ctl04$hypAugust','')" TargetMode="External" /><Relationship Id="rId44" Type="http://schemas.openxmlformats.org/officeDocument/2006/relationships/hyperlink" Target="javascript:__doPostBack('ctl00$ContentPlaceHolder1$Grd_tot_detail$ctl04$hypSeptember','')" TargetMode="External" /><Relationship Id="rId45" Type="http://schemas.openxmlformats.org/officeDocument/2006/relationships/hyperlink" Target="javascript:__doPostBack('ctl00$ContentPlaceHolder1$Grd_tot_detail$ctl04$hypOcteber','')" TargetMode="External" /><Relationship Id="rId46" Type="http://schemas.openxmlformats.org/officeDocument/2006/relationships/hyperlink" Target="javascript:__doPostBack('ctl00$ContentPlaceHolder1$Grd_tot_detail$ctl04$hypNovember','')" TargetMode="External" /><Relationship Id="rId47" Type="http://schemas.openxmlformats.org/officeDocument/2006/relationships/hyperlink" Target="javascript:__doPostBack('ctl00$ContentPlaceHolder1$Grd_tot_detail$ctl04$hypDecember','')" TargetMode="External" /><Relationship Id="rId48" Type="http://schemas.openxmlformats.org/officeDocument/2006/relationships/hyperlink" Target="javascript:__doPostBack('ctl00$ContentPlaceHolder1$Grd_tot_detail$ctl04$hypJanuary','')" TargetMode="External" /><Relationship Id="rId49" Type="http://schemas.openxmlformats.org/officeDocument/2006/relationships/hyperlink" Target="javascript:__doPostBack('ctl00$ContentPlaceHolder1$Grd_tot_detail$ctl04$hypFeb','')" TargetMode="External" /><Relationship Id="rId50" Type="http://schemas.openxmlformats.org/officeDocument/2006/relationships/hyperlink" Target="javascript:__doPostBack('ctl00$ContentPlaceHolder1$Grd_tot_detail$ctl04$hypMarch','')" TargetMode="External" /><Relationship Id="rId51" Type="http://schemas.openxmlformats.org/officeDocument/2006/relationships/hyperlink" Target="javascript:__doPostBack('ctl00$ContentPlaceHolder1$Grd_tot_detail$ctl05$hypapr','')" TargetMode="External" /><Relationship Id="rId52" Type="http://schemas.openxmlformats.org/officeDocument/2006/relationships/hyperlink" Target="javascript:__doPostBack('ctl00$ContentPlaceHolder1$Grd_tot_detail$ctl05$hypmay','')" TargetMode="External" /><Relationship Id="rId53" Type="http://schemas.openxmlformats.org/officeDocument/2006/relationships/hyperlink" Target="javascript:__doPostBack('ctl00$ContentPlaceHolder1$Grd_tot_detail$ctl05$hypjune','')" TargetMode="External" /><Relationship Id="rId54" Type="http://schemas.openxmlformats.org/officeDocument/2006/relationships/hyperlink" Target="javascript:__doPostBack('ctl00$ContentPlaceHolder1$Grd_tot_detail$ctl05$hypjuly','')" TargetMode="External" /><Relationship Id="rId55" Type="http://schemas.openxmlformats.org/officeDocument/2006/relationships/hyperlink" Target="javascript:__doPostBack('ctl00$ContentPlaceHolder1$Grd_tot_detail$ctl05$hypAugust','')" TargetMode="External" /><Relationship Id="rId56" Type="http://schemas.openxmlformats.org/officeDocument/2006/relationships/hyperlink" Target="javascript:__doPostBack('ctl00$ContentPlaceHolder1$Grd_tot_detail$ctl05$hypSeptember','')" TargetMode="External" /><Relationship Id="rId57" Type="http://schemas.openxmlformats.org/officeDocument/2006/relationships/hyperlink" Target="javascript:__doPostBack('ctl00$ContentPlaceHolder1$Grd_tot_detail$ctl05$hypOcteber','')" TargetMode="External" /><Relationship Id="rId58" Type="http://schemas.openxmlformats.org/officeDocument/2006/relationships/hyperlink" Target="javascript:__doPostBack('ctl00$ContentPlaceHolder1$Grd_tot_detail$ctl05$hypNovember','')" TargetMode="External" /><Relationship Id="rId59" Type="http://schemas.openxmlformats.org/officeDocument/2006/relationships/hyperlink" Target="javascript:__doPostBack('ctl00$ContentPlaceHolder1$Grd_tot_detail$ctl05$hypDecember','')" TargetMode="External" /><Relationship Id="rId60" Type="http://schemas.openxmlformats.org/officeDocument/2006/relationships/hyperlink" Target="javascript:__doPostBack('ctl00$ContentPlaceHolder1$Grd_tot_detail$ctl05$hypJanuary','')" TargetMode="External" /><Relationship Id="rId61" Type="http://schemas.openxmlformats.org/officeDocument/2006/relationships/hyperlink" Target="javascript:__doPostBack('ctl00$ContentPlaceHolder1$Grd_tot_detail$ctl05$hypFeb','')" TargetMode="External" /><Relationship Id="rId62" Type="http://schemas.openxmlformats.org/officeDocument/2006/relationships/hyperlink" Target="javascript:__doPostBack('ctl00$ContentPlaceHolder1$Grd_tot_detail$ctl05$hypMarch','')" TargetMode="External" /><Relationship Id="rId63" Type="http://schemas.openxmlformats.org/officeDocument/2006/relationships/hyperlink" Target="javascript:__doPostBack('ctl00$ContentPlaceHolder1$Grd_tot_detail$ctl06$hypapr','')" TargetMode="External" /><Relationship Id="rId64" Type="http://schemas.openxmlformats.org/officeDocument/2006/relationships/hyperlink" Target="javascript:__doPostBack('ctl00$ContentPlaceHolder1$Grd_tot_detail$ctl06$hypmay','')" TargetMode="External" /><Relationship Id="rId65" Type="http://schemas.openxmlformats.org/officeDocument/2006/relationships/hyperlink" Target="javascript:__doPostBack('ctl00$ContentPlaceHolder1$Grd_tot_detail$ctl06$hypjune','')" TargetMode="External" /><Relationship Id="rId66" Type="http://schemas.openxmlformats.org/officeDocument/2006/relationships/hyperlink" Target="javascript:__doPostBack('ctl00$ContentPlaceHolder1$Grd_tot_detail$ctl06$hypjuly','')" TargetMode="External" /><Relationship Id="rId67" Type="http://schemas.openxmlformats.org/officeDocument/2006/relationships/hyperlink" Target="javascript:__doPostBack('ctl00$ContentPlaceHolder1$Grd_tot_detail$ctl06$hypAugust','')" TargetMode="External" /><Relationship Id="rId68" Type="http://schemas.openxmlformats.org/officeDocument/2006/relationships/hyperlink" Target="javascript:__doPostBack('ctl00$ContentPlaceHolder1$Grd_tot_detail$ctl06$hypSeptember','')" TargetMode="External" /><Relationship Id="rId69" Type="http://schemas.openxmlformats.org/officeDocument/2006/relationships/hyperlink" Target="javascript:__doPostBack('ctl00$ContentPlaceHolder1$Grd_tot_detail$ctl06$hypOcteber','')" TargetMode="External" /><Relationship Id="rId70" Type="http://schemas.openxmlformats.org/officeDocument/2006/relationships/hyperlink" Target="javascript:__doPostBack('ctl00$ContentPlaceHolder1$Grd_tot_detail$ctl06$hypNovember','')" TargetMode="External" /><Relationship Id="rId71" Type="http://schemas.openxmlformats.org/officeDocument/2006/relationships/hyperlink" Target="javascript:__doPostBack('ctl00$ContentPlaceHolder1$Grd_tot_detail$ctl06$hypDecember','')" TargetMode="External" /><Relationship Id="rId72" Type="http://schemas.openxmlformats.org/officeDocument/2006/relationships/hyperlink" Target="javascript:__doPostBack('ctl00$ContentPlaceHolder1$Grd_tot_detail$ctl06$hypJanuary','')" TargetMode="External" /><Relationship Id="rId73" Type="http://schemas.openxmlformats.org/officeDocument/2006/relationships/hyperlink" Target="javascript:__doPostBack('ctl00$ContentPlaceHolder1$Grd_tot_detail$ctl06$hypFeb','')" TargetMode="External" /><Relationship Id="rId74" Type="http://schemas.openxmlformats.org/officeDocument/2006/relationships/hyperlink" Target="javascript:__doPostBack('ctl00$ContentPlaceHolder1$Grd_tot_detail$ctl06$hypMarch','')" TargetMode="External" /><Relationship Id="rId75" Type="http://schemas.openxmlformats.org/officeDocument/2006/relationships/hyperlink" Target="javascript:__doPostBack('ctl00$ContentPlaceHolder1$Grd_tot_detail$ctl07$hypapr','')" TargetMode="External" /><Relationship Id="rId76" Type="http://schemas.openxmlformats.org/officeDocument/2006/relationships/hyperlink" Target="javascript:__doPostBack('ctl00$ContentPlaceHolder1$Grd_tot_detail$ctl07$hypmay','')" TargetMode="External" /><Relationship Id="rId77" Type="http://schemas.openxmlformats.org/officeDocument/2006/relationships/hyperlink" Target="javascript:__doPostBack('ctl00$ContentPlaceHolder1$Grd_tot_detail$ctl07$hypjune','')" TargetMode="External" /><Relationship Id="rId78" Type="http://schemas.openxmlformats.org/officeDocument/2006/relationships/hyperlink" Target="javascript:__doPostBack('ctl00$ContentPlaceHolder1$Grd_tot_detail$ctl07$hypjuly','')" TargetMode="External" /><Relationship Id="rId79" Type="http://schemas.openxmlformats.org/officeDocument/2006/relationships/hyperlink" Target="javascript:__doPostBack('ctl00$ContentPlaceHolder1$Grd_tot_detail$ctl07$hypAugust','')" TargetMode="External" /><Relationship Id="rId80" Type="http://schemas.openxmlformats.org/officeDocument/2006/relationships/hyperlink" Target="javascript:__doPostBack('ctl00$ContentPlaceHolder1$Grd_tot_detail$ctl07$hypSeptember','')" TargetMode="External" /><Relationship Id="rId81" Type="http://schemas.openxmlformats.org/officeDocument/2006/relationships/hyperlink" Target="javascript:__doPostBack('ctl00$ContentPlaceHolder1$Grd_tot_detail$ctl07$hypOcteber','')" TargetMode="External" /><Relationship Id="rId82" Type="http://schemas.openxmlformats.org/officeDocument/2006/relationships/hyperlink" Target="javascript:__doPostBack('ctl00$ContentPlaceHolder1$Grd_tot_detail$ctl07$hypNovember','')" TargetMode="External" /><Relationship Id="rId83" Type="http://schemas.openxmlformats.org/officeDocument/2006/relationships/hyperlink" Target="javascript:__doPostBack('ctl00$ContentPlaceHolder1$Grd_tot_detail$ctl07$hypDecember','')" TargetMode="External" /><Relationship Id="rId84" Type="http://schemas.openxmlformats.org/officeDocument/2006/relationships/hyperlink" Target="javascript:__doPostBack('ctl00$ContentPlaceHolder1$Grd_tot_detail$ctl07$hypJanuary','')" TargetMode="External" /><Relationship Id="rId85" Type="http://schemas.openxmlformats.org/officeDocument/2006/relationships/hyperlink" Target="javascript:__doPostBack('ctl00$ContentPlaceHolder1$Grd_tot_detail$ctl07$hypFeb','')" TargetMode="External" /><Relationship Id="rId86" Type="http://schemas.openxmlformats.org/officeDocument/2006/relationships/hyperlink" Target="javascript:__doPostBack('ctl00$ContentPlaceHolder1$Grd_tot_detail$ctl07$hypMarch','')" TargetMode="External" /><Relationship Id="rId87" Type="http://schemas.openxmlformats.org/officeDocument/2006/relationships/hyperlink" Target="javascript:__doPostBack('ctl00$ContentPlaceHolder1$Grd_tot_detail$ctl08$hypapr','')" TargetMode="External" /><Relationship Id="rId88" Type="http://schemas.openxmlformats.org/officeDocument/2006/relationships/hyperlink" Target="javascript:__doPostBack('ctl00$ContentPlaceHolder1$Grd_tot_detail$ctl08$hypmay','')" TargetMode="External" /><Relationship Id="rId89" Type="http://schemas.openxmlformats.org/officeDocument/2006/relationships/hyperlink" Target="javascript:__doPostBack('ctl00$ContentPlaceHolder1$Grd_tot_detail$ctl08$hypjune','')" TargetMode="External" /><Relationship Id="rId90" Type="http://schemas.openxmlformats.org/officeDocument/2006/relationships/hyperlink" Target="javascript:__doPostBack('ctl00$ContentPlaceHolder1$Grd_tot_detail$ctl08$hypjuly','')" TargetMode="External" /><Relationship Id="rId91" Type="http://schemas.openxmlformats.org/officeDocument/2006/relationships/hyperlink" Target="javascript:__doPostBack('ctl00$ContentPlaceHolder1$Grd_tot_detail$ctl08$hypAugust','')" TargetMode="External" /><Relationship Id="rId92" Type="http://schemas.openxmlformats.org/officeDocument/2006/relationships/hyperlink" Target="javascript:__doPostBack('ctl00$ContentPlaceHolder1$Grd_tot_detail$ctl08$hypSeptember','')" TargetMode="External" /><Relationship Id="rId93" Type="http://schemas.openxmlformats.org/officeDocument/2006/relationships/hyperlink" Target="javascript:__doPostBack('ctl00$ContentPlaceHolder1$Grd_tot_detail$ctl08$hypOcteber','')" TargetMode="External" /><Relationship Id="rId94" Type="http://schemas.openxmlformats.org/officeDocument/2006/relationships/hyperlink" Target="javascript:__doPostBack('ctl00$ContentPlaceHolder1$Grd_tot_detail$ctl08$hypNovember','')" TargetMode="External" /><Relationship Id="rId95" Type="http://schemas.openxmlformats.org/officeDocument/2006/relationships/hyperlink" Target="javascript:__doPostBack('ctl00$ContentPlaceHolder1$Grd_tot_detail$ctl08$hypDecember','')" TargetMode="External" /><Relationship Id="rId96" Type="http://schemas.openxmlformats.org/officeDocument/2006/relationships/hyperlink" Target="javascript:__doPostBack('ctl00$ContentPlaceHolder1$Grd_tot_detail$ctl08$hypJanuary','')" TargetMode="External" /><Relationship Id="rId97" Type="http://schemas.openxmlformats.org/officeDocument/2006/relationships/hyperlink" Target="javascript:__doPostBack('ctl00$ContentPlaceHolder1$Grd_tot_detail$ctl08$hypFeb','')" TargetMode="External" /><Relationship Id="rId98" Type="http://schemas.openxmlformats.org/officeDocument/2006/relationships/hyperlink" Target="javascript:__doPostBack('ctl00$ContentPlaceHolder1$Grd_tot_detail$ctl08$hypMarch','')" TargetMode="External" /><Relationship Id="rId99" Type="http://schemas.openxmlformats.org/officeDocument/2006/relationships/hyperlink" Target="javascript:__doPostBack('ctl00$ContentPlaceHolder1$Grd_tot_detail$ctl09$hypapr','')" TargetMode="External" /><Relationship Id="rId100" Type="http://schemas.openxmlformats.org/officeDocument/2006/relationships/hyperlink" Target="javascript:__doPostBack('ctl00$ContentPlaceHolder1$Grd_tot_detail$ctl09$hypmay','')" TargetMode="External" /><Relationship Id="rId101" Type="http://schemas.openxmlformats.org/officeDocument/2006/relationships/hyperlink" Target="javascript:__doPostBack('ctl00$ContentPlaceHolder1$Grd_tot_detail$ctl09$hypjune','')" TargetMode="External" /><Relationship Id="rId102" Type="http://schemas.openxmlformats.org/officeDocument/2006/relationships/hyperlink" Target="javascript:__doPostBack('ctl00$ContentPlaceHolder1$Grd_tot_detail$ctl09$hypjuly','')" TargetMode="External" /><Relationship Id="rId103" Type="http://schemas.openxmlformats.org/officeDocument/2006/relationships/hyperlink" Target="javascript:__doPostBack('ctl00$ContentPlaceHolder1$Grd_tot_detail$ctl09$hypAugust','')" TargetMode="External" /><Relationship Id="rId104" Type="http://schemas.openxmlformats.org/officeDocument/2006/relationships/hyperlink" Target="javascript:__doPostBack('ctl00$ContentPlaceHolder1$Grd_tot_detail$ctl09$hypSeptember','')" TargetMode="External" /><Relationship Id="rId105" Type="http://schemas.openxmlformats.org/officeDocument/2006/relationships/hyperlink" Target="javascript:__doPostBack('ctl00$ContentPlaceHolder1$Grd_tot_detail$ctl09$hypOcteber','')" TargetMode="External" /><Relationship Id="rId106" Type="http://schemas.openxmlformats.org/officeDocument/2006/relationships/hyperlink" Target="javascript:__doPostBack('ctl00$ContentPlaceHolder1$Grd_tot_detail$ctl09$hypNovember','')" TargetMode="External" /><Relationship Id="rId107" Type="http://schemas.openxmlformats.org/officeDocument/2006/relationships/hyperlink" Target="javascript:__doPostBack('ctl00$ContentPlaceHolder1$Grd_tot_detail$ctl09$hypDecember','')" TargetMode="External" /><Relationship Id="rId108" Type="http://schemas.openxmlformats.org/officeDocument/2006/relationships/hyperlink" Target="javascript:__doPostBack('ctl00$ContentPlaceHolder1$Grd_tot_detail$ctl09$hypJanuary','')" TargetMode="External" /><Relationship Id="rId109" Type="http://schemas.openxmlformats.org/officeDocument/2006/relationships/hyperlink" Target="javascript:__doPostBack('ctl00$ContentPlaceHolder1$Grd_tot_detail$ctl09$hypFeb','')" TargetMode="External" /><Relationship Id="rId110" Type="http://schemas.openxmlformats.org/officeDocument/2006/relationships/hyperlink" Target="javascript:__doPostBack('ctl00$ContentPlaceHolder1$Grd_tot_detail$ctl09$hypMarch','')" TargetMode="External" /><Relationship Id="rId111" Type="http://schemas.openxmlformats.org/officeDocument/2006/relationships/hyperlink" Target="javascript:__doPostBack('ctl00$ContentPlaceHolder1$Grd_tot_detail$ctl10$hypapr','')" TargetMode="External" /><Relationship Id="rId112" Type="http://schemas.openxmlformats.org/officeDocument/2006/relationships/hyperlink" Target="javascript:__doPostBack('ctl00$ContentPlaceHolder1$Grd_tot_detail$ctl10$hypmay','')" TargetMode="External" /><Relationship Id="rId113" Type="http://schemas.openxmlformats.org/officeDocument/2006/relationships/hyperlink" Target="javascript:__doPostBack('ctl00$ContentPlaceHolder1$Grd_tot_detail$ctl10$hypjune','')" TargetMode="External" /><Relationship Id="rId114" Type="http://schemas.openxmlformats.org/officeDocument/2006/relationships/hyperlink" Target="javascript:__doPostBack('ctl00$ContentPlaceHolder1$Grd_tot_detail$ctl10$hypjuly','')" TargetMode="External" /><Relationship Id="rId115" Type="http://schemas.openxmlformats.org/officeDocument/2006/relationships/hyperlink" Target="javascript:__doPostBack('ctl00$ContentPlaceHolder1$Grd_tot_detail$ctl10$hypAugust','')" TargetMode="External" /><Relationship Id="rId116" Type="http://schemas.openxmlformats.org/officeDocument/2006/relationships/hyperlink" Target="javascript:__doPostBack('ctl00$ContentPlaceHolder1$Grd_tot_detail$ctl10$hypSeptember','')" TargetMode="External" /><Relationship Id="rId117" Type="http://schemas.openxmlformats.org/officeDocument/2006/relationships/hyperlink" Target="javascript:__doPostBack('ctl00$ContentPlaceHolder1$Grd_tot_detail$ctl10$hypOcteber','')" TargetMode="External" /><Relationship Id="rId118" Type="http://schemas.openxmlformats.org/officeDocument/2006/relationships/hyperlink" Target="javascript:__doPostBack('ctl00$ContentPlaceHolder1$Grd_tot_detail$ctl10$hypNovember','')" TargetMode="External" /><Relationship Id="rId119" Type="http://schemas.openxmlformats.org/officeDocument/2006/relationships/hyperlink" Target="javascript:__doPostBack('ctl00$ContentPlaceHolder1$Grd_tot_detail$ctl10$hypDecember','')" TargetMode="External" /><Relationship Id="rId120" Type="http://schemas.openxmlformats.org/officeDocument/2006/relationships/hyperlink" Target="javascript:__doPostBack('ctl00$ContentPlaceHolder1$Grd_tot_detail$ctl10$hypJanuary','')" TargetMode="External" /><Relationship Id="rId121" Type="http://schemas.openxmlformats.org/officeDocument/2006/relationships/hyperlink" Target="javascript:__doPostBack('ctl00$ContentPlaceHolder1$Grd_tot_detail$ctl10$hypFeb','')" TargetMode="External" /><Relationship Id="rId122" Type="http://schemas.openxmlformats.org/officeDocument/2006/relationships/hyperlink" Target="javascript:__doPostBack('ctl00$ContentPlaceHolder1$Grd_tot_detail$ctl10$hypMarch','')" TargetMode="External" /><Relationship Id="rId123" Type="http://schemas.openxmlformats.org/officeDocument/2006/relationships/hyperlink" Target="javascript:__doPostBack('ctl00$ContentPlaceHolder1$Grd_tot_detail$ctl11$hypapr','')" TargetMode="External" /><Relationship Id="rId124" Type="http://schemas.openxmlformats.org/officeDocument/2006/relationships/hyperlink" Target="javascript:__doPostBack('ctl00$ContentPlaceHolder1$Grd_tot_detail$ctl11$hypmay','')" TargetMode="External" /><Relationship Id="rId125" Type="http://schemas.openxmlformats.org/officeDocument/2006/relationships/hyperlink" Target="javascript:__doPostBack('ctl00$ContentPlaceHolder1$Grd_tot_detail$ctl11$hypjune','')" TargetMode="External" /><Relationship Id="rId126" Type="http://schemas.openxmlformats.org/officeDocument/2006/relationships/hyperlink" Target="javascript:__doPostBack('ctl00$ContentPlaceHolder1$Grd_tot_detail$ctl11$hypjuly','')" TargetMode="External" /><Relationship Id="rId127" Type="http://schemas.openxmlformats.org/officeDocument/2006/relationships/hyperlink" Target="javascript:__doPostBack('ctl00$ContentPlaceHolder1$Grd_tot_detail$ctl11$hypAugust','')" TargetMode="External" /><Relationship Id="rId128" Type="http://schemas.openxmlformats.org/officeDocument/2006/relationships/hyperlink" Target="javascript:__doPostBack('ctl00$ContentPlaceHolder1$Grd_tot_detail$ctl11$hypSeptember','')" TargetMode="External" /><Relationship Id="rId129" Type="http://schemas.openxmlformats.org/officeDocument/2006/relationships/hyperlink" Target="javascript:__doPostBack('ctl00$ContentPlaceHolder1$Grd_tot_detail$ctl11$hypOcteber','')" TargetMode="External" /><Relationship Id="rId130" Type="http://schemas.openxmlformats.org/officeDocument/2006/relationships/hyperlink" Target="javascript:__doPostBack('ctl00$ContentPlaceHolder1$Grd_tot_detail$ctl11$hypNovember','')" TargetMode="External" /><Relationship Id="rId131" Type="http://schemas.openxmlformats.org/officeDocument/2006/relationships/hyperlink" Target="javascript:__doPostBack('ctl00$ContentPlaceHolder1$Grd_tot_detail$ctl11$hypDecember','')" TargetMode="External" /><Relationship Id="rId132" Type="http://schemas.openxmlformats.org/officeDocument/2006/relationships/hyperlink" Target="javascript:__doPostBack('ctl00$ContentPlaceHolder1$Grd_tot_detail$ctl11$hypJanuary','')" TargetMode="External" /><Relationship Id="rId133" Type="http://schemas.openxmlformats.org/officeDocument/2006/relationships/hyperlink" Target="javascript:__doPostBack('ctl00$ContentPlaceHolder1$Grd_tot_detail$ctl11$hypFeb','')" TargetMode="External" /><Relationship Id="rId134" Type="http://schemas.openxmlformats.org/officeDocument/2006/relationships/hyperlink" Target="javascript:__doPostBack('ctl00$ContentPlaceHolder1$Grd_tot_detail$ctl11$hypMarch','')" TargetMode="External" /><Relationship Id="rId135" Type="http://schemas.openxmlformats.org/officeDocument/2006/relationships/hyperlink" Target="javascript:__doPostBack('ctl00$ContentPlaceHolder1$Grd_tot_detail$ctl12$hypapr','')" TargetMode="External" /><Relationship Id="rId136" Type="http://schemas.openxmlformats.org/officeDocument/2006/relationships/hyperlink" Target="javascript:__doPostBack('ctl00$ContentPlaceHolder1$Grd_tot_detail$ctl12$hypmay','')" TargetMode="External" /><Relationship Id="rId137" Type="http://schemas.openxmlformats.org/officeDocument/2006/relationships/hyperlink" Target="javascript:__doPostBack('ctl00$ContentPlaceHolder1$Grd_tot_detail$ctl12$hypjune','')" TargetMode="External" /><Relationship Id="rId138" Type="http://schemas.openxmlformats.org/officeDocument/2006/relationships/hyperlink" Target="javascript:__doPostBack('ctl00$ContentPlaceHolder1$Grd_tot_detail$ctl12$hypjuly','')" TargetMode="External" /><Relationship Id="rId139" Type="http://schemas.openxmlformats.org/officeDocument/2006/relationships/hyperlink" Target="javascript:__doPostBack('ctl00$ContentPlaceHolder1$Grd_tot_detail$ctl12$hypAugust','')" TargetMode="External" /><Relationship Id="rId140" Type="http://schemas.openxmlformats.org/officeDocument/2006/relationships/hyperlink" Target="javascript:__doPostBack('ctl00$ContentPlaceHolder1$Grd_tot_detail$ctl12$hypSeptember','')" TargetMode="External" /><Relationship Id="rId141" Type="http://schemas.openxmlformats.org/officeDocument/2006/relationships/hyperlink" Target="javascript:__doPostBack('ctl00$ContentPlaceHolder1$Grd_tot_detail$ctl12$hypOcteber','')" TargetMode="External" /><Relationship Id="rId142" Type="http://schemas.openxmlformats.org/officeDocument/2006/relationships/hyperlink" Target="javascript:__doPostBack('ctl00$ContentPlaceHolder1$Grd_tot_detail$ctl12$hypNovember','')" TargetMode="External" /><Relationship Id="rId143" Type="http://schemas.openxmlformats.org/officeDocument/2006/relationships/hyperlink" Target="javascript:__doPostBack('ctl00$ContentPlaceHolder1$Grd_tot_detail$ctl12$hypDecember','')" TargetMode="External" /><Relationship Id="rId144" Type="http://schemas.openxmlformats.org/officeDocument/2006/relationships/hyperlink" Target="javascript:__doPostBack('ctl00$ContentPlaceHolder1$Grd_tot_detail$ctl12$hypJanuary','')" TargetMode="External" /><Relationship Id="rId145" Type="http://schemas.openxmlformats.org/officeDocument/2006/relationships/hyperlink" Target="javascript:__doPostBack('ctl00$ContentPlaceHolder1$Grd_tot_detail$ctl12$hypFeb','')" TargetMode="External" /><Relationship Id="rId146" Type="http://schemas.openxmlformats.org/officeDocument/2006/relationships/hyperlink" Target="javascript:__doPostBack('ctl00$ContentPlaceHolder1$Grd_tot_detail$ctl12$hypMarch','')" TargetMode="External" /><Relationship Id="rId147" Type="http://schemas.openxmlformats.org/officeDocument/2006/relationships/hyperlink" Target="javascript:__doPostBack('ctl00$ContentPlaceHolder1$Grd_tot_detail$ctl13$hypapr','')" TargetMode="External" /><Relationship Id="rId148" Type="http://schemas.openxmlformats.org/officeDocument/2006/relationships/hyperlink" Target="javascript:__doPostBack('ctl00$ContentPlaceHolder1$Grd_tot_detail$ctl13$hypmay','')" TargetMode="External" /><Relationship Id="rId149" Type="http://schemas.openxmlformats.org/officeDocument/2006/relationships/hyperlink" Target="javascript:__doPostBack('ctl00$ContentPlaceHolder1$Grd_tot_detail$ctl13$hypjune','')" TargetMode="External" /><Relationship Id="rId150" Type="http://schemas.openxmlformats.org/officeDocument/2006/relationships/hyperlink" Target="javascript:__doPostBack('ctl00$ContentPlaceHolder1$Grd_tot_detail$ctl13$hypjuly','')" TargetMode="External" /><Relationship Id="rId151" Type="http://schemas.openxmlformats.org/officeDocument/2006/relationships/hyperlink" Target="javascript:__doPostBack('ctl00$ContentPlaceHolder1$Grd_tot_detail$ctl13$hypAugust','')" TargetMode="External" /><Relationship Id="rId152" Type="http://schemas.openxmlformats.org/officeDocument/2006/relationships/hyperlink" Target="javascript:__doPostBack('ctl00$ContentPlaceHolder1$Grd_tot_detail$ctl13$hypSeptember','')" TargetMode="External" /><Relationship Id="rId153" Type="http://schemas.openxmlformats.org/officeDocument/2006/relationships/hyperlink" Target="javascript:__doPostBack('ctl00$ContentPlaceHolder1$Grd_tot_detail$ctl13$hypOcteber','')" TargetMode="External" /><Relationship Id="rId154" Type="http://schemas.openxmlformats.org/officeDocument/2006/relationships/hyperlink" Target="javascript:__doPostBack('ctl00$ContentPlaceHolder1$Grd_tot_detail$ctl13$hypNovember','')" TargetMode="External" /><Relationship Id="rId155" Type="http://schemas.openxmlformats.org/officeDocument/2006/relationships/hyperlink" Target="javascript:__doPostBack('ctl00$ContentPlaceHolder1$Grd_tot_detail$ctl13$hypDecember','')" TargetMode="External" /><Relationship Id="rId156" Type="http://schemas.openxmlformats.org/officeDocument/2006/relationships/hyperlink" Target="javascript:__doPostBack('ctl00$ContentPlaceHolder1$Grd_tot_detail$ctl13$hypJanuary','')" TargetMode="External" /><Relationship Id="rId157" Type="http://schemas.openxmlformats.org/officeDocument/2006/relationships/hyperlink" Target="javascript:__doPostBack('ctl00$ContentPlaceHolder1$Grd_tot_detail$ctl13$hypFeb','')" TargetMode="External" /><Relationship Id="rId158" Type="http://schemas.openxmlformats.org/officeDocument/2006/relationships/hyperlink" Target="javascript:__doPostBack('ctl00$ContentPlaceHolder1$Grd_tot_detail$ctl13$hypMarch','')" TargetMode="External" /><Relationship Id="rId159" Type="http://schemas.openxmlformats.org/officeDocument/2006/relationships/hyperlink" Target="javascript:__doPostBack('ctl00$ContentPlaceHolder1$Grd_tot_detail$ctl14$hypapr','')" TargetMode="External" /><Relationship Id="rId160" Type="http://schemas.openxmlformats.org/officeDocument/2006/relationships/hyperlink" Target="javascript:__doPostBack('ctl00$ContentPlaceHolder1$Grd_tot_detail$ctl14$hypmay','')" TargetMode="External" /><Relationship Id="rId161" Type="http://schemas.openxmlformats.org/officeDocument/2006/relationships/hyperlink" Target="javascript:__doPostBack('ctl00$ContentPlaceHolder1$Grd_tot_detail$ctl14$hypjune','')" TargetMode="External" /><Relationship Id="rId162" Type="http://schemas.openxmlformats.org/officeDocument/2006/relationships/hyperlink" Target="javascript:__doPostBack('ctl00$ContentPlaceHolder1$Grd_tot_detail$ctl14$hypjuly','')" TargetMode="External" /><Relationship Id="rId163" Type="http://schemas.openxmlformats.org/officeDocument/2006/relationships/hyperlink" Target="javascript:__doPostBack('ctl00$ContentPlaceHolder1$Grd_tot_detail$ctl14$hypAugust','')" TargetMode="External" /><Relationship Id="rId164" Type="http://schemas.openxmlformats.org/officeDocument/2006/relationships/hyperlink" Target="javascript:__doPostBack('ctl00$ContentPlaceHolder1$Grd_tot_detail$ctl14$hypSeptember','')" TargetMode="External" /><Relationship Id="rId165" Type="http://schemas.openxmlformats.org/officeDocument/2006/relationships/hyperlink" Target="javascript:__doPostBack('ctl00$ContentPlaceHolder1$Grd_tot_detail$ctl14$hypOcteber','')" TargetMode="External" /><Relationship Id="rId166" Type="http://schemas.openxmlformats.org/officeDocument/2006/relationships/hyperlink" Target="javascript:__doPostBack('ctl00$ContentPlaceHolder1$Grd_tot_detail$ctl14$hypNovember','')" TargetMode="External" /><Relationship Id="rId167" Type="http://schemas.openxmlformats.org/officeDocument/2006/relationships/hyperlink" Target="javascript:__doPostBack('ctl00$ContentPlaceHolder1$Grd_tot_detail$ctl14$hypDecember','')" TargetMode="External" /><Relationship Id="rId168" Type="http://schemas.openxmlformats.org/officeDocument/2006/relationships/hyperlink" Target="javascript:__doPostBack('ctl00$ContentPlaceHolder1$Grd_tot_detail$ctl14$hypJanuary','')" TargetMode="External" /><Relationship Id="rId169" Type="http://schemas.openxmlformats.org/officeDocument/2006/relationships/hyperlink" Target="javascript:__doPostBack('ctl00$ContentPlaceHolder1$Grd_tot_detail$ctl14$hypFeb','')" TargetMode="External" /><Relationship Id="rId170" Type="http://schemas.openxmlformats.org/officeDocument/2006/relationships/hyperlink" Target="javascript:__doPostBack('ctl00$ContentPlaceHolder1$Grd_tot_detail$ctl14$hypMarch','')" TargetMode="External" /><Relationship Id="rId171" Type="http://schemas.openxmlformats.org/officeDocument/2006/relationships/hyperlink" Target="javascript:__doPostBack('ctl00$ContentPlaceHolder1$Grd_tot_detail$ctl15$hypapr','')" TargetMode="External" /><Relationship Id="rId172" Type="http://schemas.openxmlformats.org/officeDocument/2006/relationships/hyperlink" Target="javascript:__doPostBack('ctl00$ContentPlaceHolder1$Grd_tot_detail$ctl15$hypmay','')" TargetMode="External" /><Relationship Id="rId173" Type="http://schemas.openxmlformats.org/officeDocument/2006/relationships/hyperlink" Target="javascript:__doPostBack('ctl00$ContentPlaceHolder1$Grd_tot_detail$ctl15$hypjune','')" TargetMode="External" /><Relationship Id="rId174" Type="http://schemas.openxmlformats.org/officeDocument/2006/relationships/hyperlink" Target="javascript:__doPostBack('ctl00$ContentPlaceHolder1$Grd_tot_detail$ctl15$hypjuly','')" TargetMode="External" /><Relationship Id="rId175" Type="http://schemas.openxmlformats.org/officeDocument/2006/relationships/hyperlink" Target="javascript:__doPostBack('ctl00$ContentPlaceHolder1$Grd_tot_detail$ctl15$hypAugust','')" TargetMode="External" /><Relationship Id="rId176" Type="http://schemas.openxmlformats.org/officeDocument/2006/relationships/hyperlink" Target="javascript:__doPostBack('ctl00$ContentPlaceHolder1$Grd_tot_detail$ctl15$hypSeptember','')" TargetMode="External" /><Relationship Id="rId177" Type="http://schemas.openxmlformats.org/officeDocument/2006/relationships/hyperlink" Target="javascript:__doPostBack('ctl00$ContentPlaceHolder1$Grd_tot_detail$ctl15$hypOcteber','')" TargetMode="External" /><Relationship Id="rId178" Type="http://schemas.openxmlformats.org/officeDocument/2006/relationships/hyperlink" Target="javascript:__doPostBack('ctl00$ContentPlaceHolder1$Grd_tot_detail$ctl15$hypNovember','')" TargetMode="External" /><Relationship Id="rId179" Type="http://schemas.openxmlformats.org/officeDocument/2006/relationships/hyperlink" Target="javascript:__doPostBack('ctl00$ContentPlaceHolder1$Grd_tot_detail$ctl15$hypDecember','')" TargetMode="External" /><Relationship Id="rId180" Type="http://schemas.openxmlformats.org/officeDocument/2006/relationships/hyperlink" Target="javascript:__doPostBack('ctl00$ContentPlaceHolder1$Grd_tot_detail$ctl15$hypJanuary','')" TargetMode="External" /><Relationship Id="rId181" Type="http://schemas.openxmlformats.org/officeDocument/2006/relationships/hyperlink" Target="javascript:__doPostBack('ctl00$ContentPlaceHolder1$Grd_tot_detail$ctl15$hypFeb','')" TargetMode="External" /><Relationship Id="rId182" Type="http://schemas.openxmlformats.org/officeDocument/2006/relationships/hyperlink" Target="javascript:__doPostBack('ctl00$ContentPlaceHolder1$Grd_tot_detail$ctl15$hypMarch','')" TargetMode="External" /><Relationship Id="rId183" Type="http://schemas.openxmlformats.org/officeDocument/2006/relationships/hyperlink" Target="javascript:__doPostBack('ctl00$ContentPlaceHolder1$Grd_tot_detail$ctl16$lbtnttlsch','')" TargetMode="External" /><Relationship Id="rId184" Type="http://schemas.openxmlformats.org/officeDocument/2006/relationships/hyperlink" Target="javascript:__doPostBack('ctl00$ContentPlaceHolder1$Grd_tot_detail$ctl17$lbtnttlsch','')" TargetMode="External" /><Relationship Id="rId185" Type="http://schemas.openxmlformats.org/officeDocument/2006/relationships/hyperlink" Target="javascript:__doPostBack('ctl00$ContentPlaceHolder1$Grd_tot_detail$ctl18$lbtnttlsch','')" TargetMode="External" /><Relationship Id="rId186" Type="http://schemas.openxmlformats.org/officeDocument/2006/relationships/hyperlink" Target="javascript:__doPostBack('ctl00$ContentPlaceHolder1$Grd_tot_detail$ctl19$lbtnttlsch','')" TargetMode="External" /><Relationship Id="rId187" Type="http://schemas.openxmlformats.org/officeDocument/2006/relationships/hyperlink" Target="javascript:__doPostBack('ctl00$ContentPlaceHolder1$Grd_tot_detail$ctl20$lbtnttlsch','')" TargetMode="External" /><Relationship Id="rId188" Type="http://schemas.openxmlformats.org/officeDocument/2006/relationships/hyperlink" Target="javascript:__doPostBack('ctl00$ContentPlaceHolder1$Grd_tot_detail$ctl21$lbtnttlsch','')" TargetMode="External" /><Relationship Id="rId189" Type="http://schemas.openxmlformats.org/officeDocument/2006/relationships/hyperlink" Target="javascript:__doPostBack('ctl00$ContentPlaceHolder1$Grd_tot_detail$ctl16$hypapr','')" TargetMode="External" /><Relationship Id="rId190" Type="http://schemas.openxmlformats.org/officeDocument/2006/relationships/hyperlink" Target="javascript:__doPostBack('ctl00$ContentPlaceHolder1$Grd_tot_detail$ctl16$hypmay','')" TargetMode="External" /><Relationship Id="rId191" Type="http://schemas.openxmlformats.org/officeDocument/2006/relationships/hyperlink" Target="javascript:__doPostBack('ctl00$ContentPlaceHolder1$Grd_tot_detail$ctl16$hypjune','')" TargetMode="External" /><Relationship Id="rId192" Type="http://schemas.openxmlformats.org/officeDocument/2006/relationships/hyperlink" Target="javascript:__doPostBack('ctl00$ContentPlaceHolder1$Grd_tot_detail$ctl16$hypjuly','')" TargetMode="External" /><Relationship Id="rId193" Type="http://schemas.openxmlformats.org/officeDocument/2006/relationships/hyperlink" Target="javascript:__doPostBack('ctl00$ContentPlaceHolder1$Grd_tot_detail$ctl16$hypAugust','')" TargetMode="External" /><Relationship Id="rId194" Type="http://schemas.openxmlformats.org/officeDocument/2006/relationships/hyperlink" Target="javascript:__doPostBack('ctl00$ContentPlaceHolder1$Grd_tot_detail$ctl16$hypSeptember','')" TargetMode="External" /><Relationship Id="rId195" Type="http://schemas.openxmlformats.org/officeDocument/2006/relationships/hyperlink" Target="javascript:__doPostBack('ctl00$ContentPlaceHolder1$Grd_tot_detail$ctl16$hypOcteber','')" TargetMode="External" /><Relationship Id="rId196" Type="http://schemas.openxmlformats.org/officeDocument/2006/relationships/hyperlink" Target="javascript:__doPostBack('ctl00$ContentPlaceHolder1$Grd_tot_detail$ctl16$hypNovember','')" TargetMode="External" /><Relationship Id="rId197" Type="http://schemas.openxmlformats.org/officeDocument/2006/relationships/hyperlink" Target="javascript:__doPostBack('ctl00$ContentPlaceHolder1$Grd_tot_detail$ctl16$hypDecember','')" TargetMode="External" /><Relationship Id="rId198" Type="http://schemas.openxmlformats.org/officeDocument/2006/relationships/hyperlink" Target="javascript:__doPostBack('ctl00$ContentPlaceHolder1$Grd_tot_detail$ctl16$hypJanuary','')" TargetMode="External" /><Relationship Id="rId199" Type="http://schemas.openxmlformats.org/officeDocument/2006/relationships/hyperlink" Target="javascript:__doPostBack('ctl00$ContentPlaceHolder1$Grd_tot_detail$ctl16$hypFeb','')" TargetMode="External" /><Relationship Id="rId200" Type="http://schemas.openxmlformats.org/officeDocument/2006/relationships/hyperlink" Target="javascript:__doPostBack('ctl00$ContentPlaceHolder1$Grd_tot_detail$ctl16$hypMarch','')" TargetMode="External" /><Relationship Id="rId201" Type="http://schemas.openxmlformats.org/officeDocument/2006/relationships/hyperlink" Target="javascript:__doPostBack('ctl00$ContentPlaceHolder1$Grd_tot_detail$ctl17$hypapr','')" TargetMode="External" /><Relationship Id="rId202" Type="http://schemas.openxmlformats.org/officeDocument/2006/relationships/hyperlink" Target="javascript:__doPostBack('ctl00$ContentPlaceHolder1$Grd_tot_detail$ctl17$hypmay','')" TargetMode="External" /><Relationship Id="rId203" Type="http://schemas.openxmlformats.org/officeDocument/2006/relationships/hyperlink" Target="javascript:__doPostBack('ctl00$ContentPlaceHolder1$Grd_tot_detail$ctl17$hypjune','')" TargetMode="External" /><Relationship Id="rId204" Type="http://schemas.openxmlformats.org/officeDocument/2006/relationships/hyperlink" Target="javascript:__doPostBack('ctl00$ContentPlaceHolder1$Grd_tot_detail$ctl17$hypjuly','')" TargetMode="External" /><Relationship Id="rId205" Type="http://schemas.openxmlformats.org/officeDocument/2006/relationships/hyperlink" Target="javascript:__doPostBack('ctl00$ContentPlaceHolder1$Grd_tot_detail$ctl17$hypAugust','')" TargetMode="External" /><Relationship Id="rId206" Type="http://schemas.openxmlformats.org/officeDocument/2006/relationships/hyperlink" Target="javascript:__doPostBack('ctl00$ContentPlaceHolder1$Grd_tot_detail$ctl17$hypSeptember','')" TargetMode="External" /><Relationship Id="rId207" Type="http://schemas.openxmlformats.org/officeDocument/2006/relationships/hyperlink" Target="javascript:__doPostBack('ctl00$ContentPlaceHolder1$Grd_tot_detail$ctl17$hypOcteber','')" TargetMode="External" /><Relationship Id="rId208" Type="http://schemas.openxmlformats.org/officeDocument/2006/relationships/hyperlink" Target="javascript:__doPostBack('ctl00$ContentPlaceHolder1$Grd_tot_detail$ctl17$hypNovember','')" TargetMode="External" /><Relationship Id="rId209" Type="http://schemas.openxmlformats.org/officeDocument/2006/relationships/hyperlink" Target="javascript:__doPostBack('ctl00$ContentPlaceHolder1$Grd_tot_detail$ctl17$hypDecember','')" TargetMode="External" /><Relationship Id="rId210" Type="http://schemas.openxmlformats.org/officeDocument/2006/relationships/hyperlink" Target="javascript:__doPostBack('ctl00$ContentPlaceHolder1$Grd_tot_detail$ctl17$hypJanuary','')" TargetMode="External" /><Relationship Id="rId211" Type="http://schemas.openxmlformats.org/officeDocument/2006/relationships/hyperlink" Target="javascript:__doPostBack('ctl00$ContentPlaceHolder1$Grd_tot_detail$ctl17$hypFeb','')" TargetMode="External" /><Relationship Id="rId212" Type="http://schemas.openxmlformats.org/officeDocument/2006/relationships/hyperlink" Target="javascript:__doPostBack('ctl00$ContentPlaceHolder1$Grd_tot_detail$ctl17$hypMarch','')" TargetMode="External" /><Relationship Id="rId213" Type="http://schemas.openxmlformats.org/officeDocument/2006/relationships/hyperlink" Target="javascript:__doPostBack('ctl00$ContentPlaceHolder1$Grd_tot_detail$ctl18$hypapr','')" TargetMode="External" /><Relationship Id="rId214" Type="http://schemas.openxmlformats.org/officeDocument/2006/relationships/hyperlink" Target="javascript:__doPostBack('ctl00$ContentPlaceHolder1$Grd_tot_detail$ctl18$hypmay','')" TargetMode="External" /><Relationship Id="rId215" Type="http://schemas.openxmlformats.org/officeDocument/2006/relationships/hyperlink" Target="javascript:__doPostBack('ctl00$ContentPlaceHolder1$Grd_tot_detail$ctl18$hypjune','')" TargetMode="External" /><Relationship Id="rId216" Type="http://schemas.openxmlformats.org/officeDocument/2006/relationships/hyperlink" Target="javascript:__doPostBack('ctl00$ContentPlaceHolder1$Grd_tot_detail$ctl18$hypjuly','')" TargetMode="External" /><Relationship Id="rId217" Type="http://schemas.openxmlformats.org/officeDocument/2006/relationships/hyperlink" Target="javascript:__doPostBack('ctl00$ContentPlaceHolder1$Grd_tot_detail$ctl18$hypAugust','')" TargetMode="External" /><Relationship Id="rId218" Type="http://schemas.openxmlformats.org/officeDocument/2006/relationships/hyperlink" Target="javascript:__doPostBack('ctl00$ContentPlaceHolder1$Grd_tot_detail$ctl18$hypSeptember','')" TargetMode="External" /><Relationship Id="rId219" Type="http://schemas.openxmlformats.org/officeDocument/2006/relationships/hyperlink" Target="javascript:__doPostBack('ctl00$ContentPlaceHolder1$Grd_tot_detail$ctl18$hypOcteber','')" TargetMode="External" /><Relationship Id="rId220" Type="http://schemas.openxmlformats.org/officeDocument/2006/relationships/hyperlink" Target="javascript:__doPostBack('ctl00$ContentPlaceHolder1$Grd_tot_detail$ctl18$hypNovember','')" TargetMode="External" /><Relationship Id="rId221" Type="http://schemas.openxmlformats.org/officeDocument/2006/relationships/hyperlink" Target="javascript:__doPostBack('ctl00$ContentPlaceHolder1$Grd_tot_detail$ctl18$hypDecember','')" TargetMode="External" /><Relationship Id="rId222" Type="http://schemas.openxmlformats.org/officeDocument/2006/relationships/hyperlink" Target="javascript:__doPostBack('ctl00$ContentPlaceHolder1$Grd_tot_detail$ctl18$hypJanuary','')" TargetMode="External" /><Relationship Id="rId223" Type="http://schemas.openxmlformats.org/officeDocument/2006/relationships/hyperlink" Target="javascript:__doPostBack('ctl00$ContentPlaceHolder1$Grd_tot_detail$ctl18$hypFeb','')" TargetMode="External" /><Relationship Id="rId224" Type="http://schemas.openxmlformats.org/officeDocument/2006/relationships/hyperlink" Target="javascript:__doPostBack('ctl00$ContentPlaceHolder1$Grd_tot_detail$ctl18$hypMarch','')" TargetMode="External" /><Relationship Id="rId225" Type="http://schemas.openxmlformats.org/officeDocument/2006/relationships/hyperlink" Target="javascript:__doPostBack('ctl00$ContentPlaceHolder1$Grd_tot_detail$ctl19$hypapr','')" TargetMode="External" /><Relationship Id="rId226" Type="http://schemas.openxmlformats.org/officeDocument/2006/relationships/hyperlink" Target="javascript:__doPostBack('ctl00$ContentPlaceHolder1$Grd_tot_detail$ctl19$hypmay','')" TargetMode="External" /><Relationship Id="rId227" Type="http://schemas.openxmlformats.org/officeDocument/2006/relationships/hyperlink" Target="javascript:__doPostBack('ctl00$ContentPlaceHolder1$Grd_tot_detail$ctl19$hypjune','')" TargetMode="External" /><Relationship Id="rId228" Type="http://schemas.openxmlformats.org/officeDocument/2006/relationships/hyperlink" Target="javascript:__doPostBack('ctl00$ContentPlaceHolder1$Grd_tot_detail$ctl19$hypjuly','')" TargetMode="External" /><Relationship Id="rId229" Type="http://schemas.openxmlformats.org/officeDocument/2006/relationships/hyperlink" Target="javascript:__doPostBack('ctl00$ContentPlaceHolder1$Grd_tot_detail$ctl19$hypAugust','')" TargetMode="External" /><Relationship Id="rId230" Type="http://schemas.openxmlformats.org/officeDocument/2006/relationships/hyperlink" Target="javascript:__doPostBack('ctl00$ContentPlaceHolder1$Grd_tot_detail$ctl19$hypSeptember','')" TargetMode="External" /><Relationship Id="rId231" Type="http://schemas.openxmlformats.org/officeDocument/2006/relationships/hyperlink" Target="javascript:__doPostBack('ctl00$ContentPlaceHolder1$Grd_tot_detail$ctl19$hypOcteber','')" TargetMode="External" /><Relationship Id="rId232" Type="http://schemas.openxmlformats.org/officeDocument/2006/relationships/hyperlink" Target="javascript:__doPostBack('ctl00$ContentPlaceHolder1$Grd_tot_detail$ctl19$hypNovember','')" TargetMode="External" /><Relationship Id="rId233" Type="http://schemas.openxmlformats.org/officeDocument/2006/relationships/hyperlink" Target="javascript:__doPostBack('ctl00$ContentPlaceHolder1$Grd_tot_detail$ctl19$hypDecember','')" TargetMode="External" /><Relationship Id="rId234" Type="http://schemas.openxmlformats.org/officeDocument/2006/relationships/hyperlink" Target="javascript:__doPostBack('ctl00$ContentPlaceHolder1$Grd_tot_detail$ctl19$hypJanuary','')" TargetMode="External" /><Relationship Id="rId235" Type="http://schemas.openxmlformats.org/officeDocument/2006/relationships/hyperlink" Target="javascript:__doPostBack('ctl00$ContentPlaceHolder1$Grd_tot_detail$ctl19$hypFeb','')" TargetMode="External" /><Relationship Id="rId236" Type="http://schemas.openxmlformats.org/officeDocument/2006/relationships/hyperlink" Target="javascript:__doPostBack('ctl00$ContentPlaceHolder1$Grd_tot_detail$ctl19$hypMarch','')" TargetMode="External" /><Relationship Id="rId237" Type="http://schemas.openxmlformats.org/officeDocument/2006/relationships/hyperlink" Target="javascript:__doPostBack('ctl00$ContentPlaceHolder1$Grd_tot_detail$ctl20$hypapr','')" TargetMode="External" /><Relationship Id="rId238" Type="http://schemas.openxmlformats.org/officeDocument/2006/relationships/hyperlink" Target="javascript:__doPostBack('ctl00$ContentPlaceHolder1$Grd_tot_detail$ctl20$hypmay','')" TargetMode="External" /><Relationship Id="rId239" Type="http://schemas.openxmlformats.org/officeDocument/2006/relationships/hyperlink" Target="javascript:__doPostBack('ctl00$ContentPlaceHolder1$Grd_tot_detail$ctl20$hypjune','')" TargetMode="External" /><Relationship Id="rId240" Type="http://schemas.openxmlformats.org/officeDocument/2006/relationships/hyperlink" Target="javascript:__doPostBack('ctl00$ContentPlaceHolder1$Grd_tot_detail$ctl20$hypjuly','')" TargetMode="External" /><Relationship Id="rId241" Type="http://schemas.openxmlformats.org/officeDocument/2006/relationships/hyperlink" Target="javascript:__doPostBack('ctl00$ContentPlaceHolder1$Grd_tot_detail$ctl20$hypAugust','')" TargetMode="External" /><Relationship Id="rId242" Type="http://schemas.openxmlformats.org/officeDocument/2006/relationships/hyperlink" Target="javascript:__doPostBack('ctl00$ContentPlaceHolder1$Grd_tot_detail$ctl20$hypSeptember','')" TargetMode="External" /><Relationship Id="rId243" Type="http://schemas.openxmlformats.org/officeDocument/2006/relationships/hyperlink" Target="javascript:__doPostBack('ctl00$ContentPlaceHolder1$Grd_tot_detail$ctl20$hypOcteber','')" TargetMode="External" /><Relationship Id="rId244" Type="http://schemas.openxmlformats.org/officeDocument/2006/relationships/hyperlink" Target="javascript:__doPostBack('ctl00$ContentPlaceHolder1$Grd_tot_detail$ctl20$hypNovember','')" TargetMode="External" /><Relationship Id="rId245" Type="http://schemas.openxmlformats.org/officeDocument/2006/relationships/hyperlink" Target="javascript:__doPostBack('ctl00$ContentPlaceHolder1$Grd_tot_detail$ctl20$hypDecember','')" TargetMode="External" /><Relationship Id="rId246" Type="http://schemas.openxmlformats.org/officeDocument/2006/relationships/hyperlink" Target="javascript:__doPostBack('ctl00$ContentPlaceHolder1$Grd_tot_detail$ctl20$hypJanuary','')" TargetMode="External" /><Relationship Id="rId247" Type="http://schemas.openxmlformats.org/officeDocument/2006/relationships/hyperlink" Target="javascript:__doPostBack('ctl00$ContentPlaceHolder1$Grd_tot_detail$ctl20$hypFeb','')" TargetMode="External" /><Relationship Id="rId248" Type="http://schemas.openxmlformats.org/officeDocument/2006/relationships/hyperlink" Target="javascript:__doPostBack('ctl00$ContentPlaceHolder1$Grd_tot_detail$ctl20$hypMarch','')" TargetMode="External" /><Relationship Id="rId249" Type="http://schemas.openxmlformats.org/officeDocument/2006/relationships/hyperlink" Target="javascript:__doPostBack('ctl00$ContentPlaceHolder1$Grd_tot_detail$ctl21$hypapr','')" TargetMode="External" /><Relationship Id="rId250" Type="http://schemas.openxmlformats.org/officeDocument/2006/relationships/hyperlink" Target="javascript:__doPostBack('ctl00$ContentPlaceHolder1$Grd_tot_detail$ctl21$hypmay','')" TargetMode="External" /><Relationship Id="rId251" Type="http://schemas.openxmlformats.org/officeDocument/2006/relationships/hyperlink" Target="javascript:__doPostBack('ctl00$ContentPlaceHolder1$Grd_tot_detail$ctl21$hypjune','')" TargetMode="External" /><Relationship Id="rId252" Type="http://schemas.openxmlformats.org/officeDocument/2006/relationships/hyperlink" Target="javascript:__doPostBack('ctl00$ContentPlaceHolder1$Grd_tot_detail$ctl21$hypjuly','')" TargetMode="External" /><Relationship Id="rId253" Type="http://schemas.openxmlformats.org/officeDocument/2006/relationships/hyperlink" Target="javascript:__doPostBack('ctl00$ContentPlaceHolder1$Grd_tot_detail$ctl21$hypAugust','')" TargetMode="External" /><Relationship Id="rId254" Type="http://schemas.openxmlformats.org/officeDocument/2006/relationships/hyperlink" Target="javascript:__doPostBack('ctl00$ContentPlaceHolder1$Grd_tot_detail$ctl21$hypSeptember','')" TargetMode="External" /><Relationship Id="rId255" Type="http://schemas.openxmlformats.org/officeDocument/2006/relationships/hyperlink" Target="javascript:__doPostBack('ctl00$ContentPlaceHolder1$Grd_tot_detail$ctl21$hypOcteber','')" TargetMode="External" /><Relationship Id="rId256" Type="http://schemas.openxmlformats.org/officeDocument/2006/relationships/hyperlink" Target="javascript:__doPostBack('ctl00$ContentPlaceHolder1$Grd_tot_detail$ctl21$hypNovember','')" TargetMode="External" /><Relationship Id="rId257" Type="http://schemas.openxmlformats.org/officeDocument/2006/relationships/hyperlink" Target="javascript:__doPostBack('ctl00$ContentPlaceHolder1$Grd_tot_detail$ctl21$hypDecember','')" TargetMode="External" /><Relationship Id="rId258" Type="http://schemas.openxmlformats.org/officeDocument/2006/relationships/hyperlink" Target="javascript:__doPostBack('ctl00$ContentPlaceHolder1$Grd_tot_detail$ctl21$hypJanuary','')" TargetMode="External" /><Relationship Id="rId259" Type="http://schemas.openxmlformats.org/officeDocument/2006/relationships/hyperlink" Target="javascript:__doPostBack('ctl00$ContentPlaceHolder1$Grd_tot_detail$ctl21$hypFeb','')" TargetMode="External" /><Relationship Id="rId260" Type="http://schemas.openxmlformats.org/officeDocument/2006/relationships/hyperlink" Target="javascript:__doPostBack('ctl00$ContentPlaceHolder1$Grd_tot_detail$ctl21$hypMarch','')" TargetMode="External" /><Relationship Id="rId26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hyperlink" Target="mailto:dsw@tn.nic.in" TargetMode="Externa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30:A130"/>
  <sheetViews>
    <sheetView view="pageBreakPreview" zoomScale="90" zoomScaleSheetLayoutView="90" zoomScalePageLayoutView="0" workbookViewId="0" topLeftCell="A1">
      <selection activeCell="R24" sqref="R24"/>
    </sheetView>
  </sheetViews>
  <sheetFormatPr defaultColWidth="9.140625" defaultRowHeight="12.75"/>
  <cols>
    <col min="15" max="15" width="12.421875" style="0" customWidth="1"/>
  </cols>
  <sheetData>
    <row r="130" ht="12.75">
      <c r="A130" t="s">
        <v>805</v>
      </c>
    </row>
  </sheetData>
  <sheetProtection/>
  <printOptions horizontalCentered="1"/>
  <pageMargins left="0.7086614173228347" right="0.7086614173228347" top="0.2362204724409449" bottom="0" header="0.31496062992125984" footer="0.31496062992125984"/>
  <pageSetup horizontalDpi="600" verticalDpi="600" orientation="landscape" paperSize="9" scale="8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S76"/>
  <sheetViews>
    <sheetView view="pageBreakPreview" zoomScale="80" zoomScaleSheetLayoutView="80" zoomScalePageLayoutView="0" workbookViewId="0" topLeftCell="A38">
      <selection activeCell="L38" sqref="L38"/>
    </sheetView>
  </sheetViews>
  <sheetFormatPr defaultColWidth="9.140625" defaultRowHeight="12.75"/>
  <cols>
    <col min="1" max="1" width="6.28125" style="46" customWidth="1"/>
    <col min="2" max="2" width="17.8515625" style="46" customWidth="1"/>
    <col min="3" max="3" width="11.28125" style="46" customWidth="1"/>
    <col min="4" max="4" width="9.140625" style="46" customWidth="1"/>
    <col min="5" max="5" width="9.57421875" style="46" customWidth="1"/>
    <col min="6" max="6" width="9.8515625" style="46" customWidth="1"/>
    <col min="7" max="7" width="12.140625" style="46" customWidth="1"/>
    <col min="8" max="8" width="10.57421875" style="46" customWidth="1"/>
    <col min="9" max="9" width="9.8515625" style="46" customWidth="1"/>
    <col min="10" max="10" width="9.140625" style="46" customWidth="1"/>
    <col min="11" max="11" width="11.8515625" style="46" customWidth="1"/>
    <col min="12" max="12" width="9.421875" style="46" customWidth="1"/>
    <col min="13" max="13" width="12.00390625" style="46" customWidth="1"/>
    <col min="14" max="14" width="14.140625" style="46" customWidth="1"/>
    <col min="15" max="16" width="9.140625" style="46" customWidth="1"/>
    <col min="17" max="17" width="14.28125" style="46" customWidth="1"/>
    <col min="18" max="18" width="15.7109375" style="46" customWidth="1"/>
    <col min="19" max="19" width="14.8515625" style="46" bestFit="1" customWidth="1"/>
    <col min="20" max="16384" width="9.140625" style="46" customWidth="1"/>
  </cols>
  <sheetData>
    <row r="1" spans="4:13" ht="12.75" customHeight="1">
      <c r="D1" s="578"/>
      <c r="E1" s="578"/>
      <c r="F1" s="578"/>
      <c r="G1" s="578"/>
      <c r="H1" s="578"/>
      <c r="I1" s="578"/>
      <c r="J1" s="578"/>
      <c r="M1" s="403" t="s">
        <v>242</v>
      </c>
    </row>
    <row r="2" spans="1:14" ht="14.25">
      <c r="A2" s="733" t="s">
        <v>0</v>
      </c>
      <c r="B2" s="733"/>
      <c r="C2" s="733"/>
      <c r="D2" s="733"/>
      <c r="E2" s="733"/>
      <c r="F2" s="733"/>
      <c r="G2" s="733"/>
      <c r="H2" s="733"/>
      <c r="I2" s="733"/>
      <c r="J2" s="733"/>
      <c r="K2" s="733"/>
      <c r="L2" s="733"/>
      <c r="M2" s="733"/>
      <c r="N2" s="733"/>
    </row>
    <row r="3" spans="1:14" ht="15">
      <c r="A3" s="578" t="s">
        <v>690</v>
      </c>
      <c r="B3" s="578"/>
      <c r="C3" s="578"/>
      <c r="D3" s="578"/>
      <c r="E3" s="578"/>
      <c r="F3" s="578"/>
      <c r="G3" s="578"/>
      <c r="H3" s="578"/>
      <c r="I3" s="578"/>
      <c r="J3" s="578"/>
      <c r="K3" s="578"/>
      <c r="L3" s="578"/>
      <c r="M3" s="578"/>
      <c r="N3" s="578"/>
    </row>
    <row r="4" ht="11.25" customHeight="1"/>
    <row r="5" spans="1:14" ht="15">
      <c r="A5" s="664" t="s">
        <v>733</v>
      </c>
      <c r="B5" s="664"/>
      <c r="C5" s="664"/>
      <c r="D5" s="664"/>
      <c r="E5" s="664"/>
      <c r="F5" s="664"/>
      <c r="G5" s="664"/>
      <c r="H5" s="664"/>
      <c r="I5" s="664"/>
      <c r="J5" s="664"/>
      <c r="K5" s="664"/>
      <c r="L5" s="664"/>
      <c r="M5" s="664"/>
      <c r="N5" s="664"/>
    </row>
    <row r="7" spans="1:15" ht="15">
      <c r="A7" s="717" t="s">
        <v>1011</v>
      </c>
      <c r="B7" s="717"/>
      <c r="L7" s="716" t="s">
        <v>768</v>
      </c>
      <c r="M7" s="716"/>
      <c r="N7" s="716"/>
      <c r="O7" s="405"/>
    </row>
    <row r="8" spans="1:14" ht="15.75" customHeight="1">
      <c r="A8" s="626" t="s">
        <v>2</v>
      </c>
      <c r="B8" s="626" t="s">
        <v>3</v>
      </c>
      <c r="C8" s="580" t="s">
        <v>4</v>
      </c>
      <c r="D8" s="580"/>
      <c r="E8" s="580"/>
      <c r="F8" s="617"/>
      <c r="G8" s="617"/>
      <c r="H8" s="580" t="s">
        <v>97</v>
      </c>
      <c r="I8" s="580"/>
      <c r="J8" s="580"/>
      <c r="K8" s="580"/>
      <c r="L8" s="580"/>
      <c r="M8" s="626" t="s">
        <v>126</v>
      </c>
      <c r="N8" s="647" t="s">
        <v>127</v>
      </c>
    </row>
    <row r="9" spans="1:19" ht="60">
      <c r="A9" s="627"/>
      <c r="B9" s="627"/>
      <c r="C9" s="48" t="s">
        <v>5</v>
      </c>
      <c r="D9" s="48" t="s">
        <v>6</v>
      </c>
      <c r="E9" s="48" t="s">
        <v>345</v>
      </c>
      <c r="F9" s="48" t="s">
        <v>95</v>
      </c>
      <c r="G9" s="48" t="s">
        <v>110</v>
      </c>
      <c r="H9" s="48" t="s">
        <v>5</v>
      </c>
      <c r="I9" s="48" t="s">
        <v>6</v>
      </c>
      <c r="J9" s="48" t="s">
        <v>345</v>
      </c>
      <c r="K9" s="407" t="s">
        <v>95</v>
      </c>
      <c r="L9" s="407" t="s">
        <v>111</v>
      </c>
      <c r="M9" s="627"/>
      <c r="N9" s="647"/>
      <c r="R9" s="49"/>
      <c r="S9" s="52"/>
    </row>
    <row r="10" spans="1:14" s="51" customFormat="1" ht="15">
      <c r="A10" s="48">
        <v>1</v>
      </c>
      <c r="B10" s="48">
        <v>2</v>
      </c>
      <c r="C10" s="48">
        <v>3</v>
      </c>
      <c r="D10" s="48">
        <v>4</v>
      </c>
      <c r="E10" s="48">
        <v>5</v>
      </c>
      <c r="F10" s="48">
        <v>6</v>
      </c>
      <c r="G10" s="48">
        <v>7</v>
      </c>
      <c r="H10" s="48">
        <v>8</v>
      </c>
      <c r="I10" s="48">
        <v>9</v>
      </c>
      <c r="J10" s="48">
        <v>10</v>
      </c>
      <c r="K10" s="47">
        <v>11</v>
      </c>
      <c r="L10" s="419">
        <v>12</v>
      </c>
      <c r="M10" s="419">
        <v>13</v>
      </c>
      <c r="N10" s="47">
        <v>14</v>
      </c>
    </row>
    <row r="11" spans="1:14" ht="14.25">
      <c r="A11" s="409">
        <v>1</v>
      </c>
      <c r="B11" s="410" t="s">
        <v>900</v>
      </c>
      <c r="C11" s="420">
        <v>112</v>
      </c>
      <c r="D11" s="420">
        <v>14</v>
      </c>
      <c r="E11" s="418">
        <v>0</v>
      </c>
      <c r="F11" s="418">
        <v>0</v>
      </c>
      <c r="G11" s="49">
        <f>SUM(C11:F11)</f>
        <v>126</v>
      </c>
      <c r="H11" s="420">
        <v>112</v>
      </c>
      <c r="I11" s="420">
        <v>14</v>
      </c>
      <c r="J11" s="418">
        <v>0</v>
      </c>
      <c r="K11" s="418">
        <v>0</v>
      </c>
      <c r="L11" s="49">
        <f>SUM(H11:K11)</f>
        <v>126</v>
      </c>
      <c r="M11" s="730" t="s">
        <v>956</v>
      </c>
      <c r="N11" s="721"/>
    </row>
    <row r="12" spans="1:14" ht="14.25">
      <c r="A12" s="409">
        <v>2</v>
      </c>
      <c r="B12" s="410" t="s">
        <v>901</v>
      </c>
      <c r="C12" s="420">
        <v>79</v>
      </c>
      <c r="D12" s="420">
        <v>138</v>
      </c>
      <c r="E12" s="418">
        <v>0</v>
      </c>
      <c r="F12" s="418">
        <v>0</v>
      </c>
      <c r="G12" s="49">
        <f aca="true" t="shared" si="0" ref="G12:G43">SUM(C12:F12)</f>
        <v>217</v>
      </c>
      <c r="H12" s="420">
        <v>79</v>
      </c>
      <c r="I12" s="420">
        <v>138</v>
      </c>
      <c r="J12" s="418">
        <v>0</v>
      </c>
      <c r="K12" s="418">
        <v>0</v>
      </c>
      <c r="L12" s="49">
        <f aca="true" t="shared" si="1" ref="L12:L43">SUM(H12:K12)</f>
        <v>217</v>
      </c>
      <c r="M12" s="731"/>
      <c r="N12" s="723"/>
    </row>
    <row r="13" spans="1:14" ht="14.25">
      <c r="A13" s="409">
        <v>3</v>
      </c>
      <c r="B13" s="410" t="s">
        <v>902</v>
      </c>
      <c r="C13" s="420">
        <v>179</v>
      </c>
      <c r="D13" s="420">
        <v>58</v>
      </c>
      <c r="E13" s="418">
        <v>0</v>
      </c>
      <c r="F13" s="418">
        <v>0</v>
      </c>
      <c r="G13" s="49">
        <f t="shared" si="0"/>
        <v>237</v>
      </c>
      <c r="H13" s="420">
        <v>179</v>
      </c>
      <c r="I13" s="420">
        <v>58</v>
      </c>
      <c r="J13" s="418">
        <v>0</v>
      </c>
      <c r="K13" s="418">
        <v>0</v>
      </c>
      <c r="L13" s="49">
        <f t="shared" si="1"/>
        <v>237</v>
      </c>
      <c r="M13" s="731"/>
      <c r="N13" s="723"/>
    </row>
    <row r="14" spans="1:14" ht="14.25">
      <c r="A14" s="409">
        <v>4</v>
      </c>
      <c r="B14" s="410" t="s">
        <v>903</v>
      </c>
      <c r="C14" s="420">
        <v>222</v>
      </c>
      <c r="D14" s="420">
        <v>33</v>
      </c>
      <c r="E14" s="418">
        <v>0</v>
      </c>
      <c r="F14" s="418">
        <v>0</v>
      </c>
      <c r="G14" s="49">
        <f t="shared" si="0"/>
        <v>255</v>
      </c>
      <c r="H14" s="420">
        <v>222</v>
      </c>
      <c r="I14" s="420">
        <v>33</v>
      </c>
      <c r="J14" s="418">
        <v>0</v>
      </c>
      <c r="K14" s="418">
        <v>0</v>
      </c>
      <c r="L14" s="49">
        <f t="shared" si="1"/>
        <v>255</v>
      </c>
      <c r="M14" s="731"/>
      <c r="N14" s="723"/>
    </row>
    <row r="15" spans="1:14" ht="14.25">
      <c r="A15" s="409">
        <v>5</v>
      </c>
      <c r="B15" s="410" t="s">
        <v>904</v>
      </c>
      <c r="C15" s="420">
        <v>223</v>
      </c>
      <c r="D15" s="420">
        <v>2</v>
      </c>
      <c r="E15" s="418">
        <v>0</v>
      </c>
      <c r="F15" s="418">
        <v>0</v>
      </c>
      <c r="G15" s="49">
        <f t="shared" si="0"/>
        <v>225</v>
      </c>
      <c r="H15" s="420">
        <v>223</v>
      </c>
      <c r="I15" s="420">
        <v>2</v>
      </c>
      <c r="J15" s="418">
        <v>0</v>
      </c>
      <c r="K15" s="418">
        <v>0</v>
      </c>
      <c r="L15" s="49">
        <f t="shared" si="1"/>
        <v>225</v>
      </c>
      <c r="M15" s="731"/>
      <c r="N15" s="723"/>
    </row>
    <row r="16" spans="1:14" ht="14.25">
      <c r="A16" s="409">
        <v>6</v>
      </c>
      <c r="B16" s="410" t="s">
        <v>905</v>
      </c>
      <c r="C16" s="420">
        <v>161</v>
      </c>
      <c r="D16" s="420">
        <v>54</v>
      </c>
      <c r="E16" s="418">
        <v>0</v>
      </c>
      <c r="F16" s="418">
        <v>0</v>
      </c>
      <c r="G16" s="49">
        <f t="shared" si="0"/>
        <v>215</v>
      </c>
      <c r="H16" s="420">
        <v>161</v>
      </c>
      <c r="I16" s="420">
        <v>54</v>
      </c>
      <c r="J16" s="418">
        <v>0</v>
      </c>
      <c r="K16" s="418">
        <v>0</v>
      </c>
      <c r="L16" s="49">
        <f t="shared" si="1"/>
        <v>215</v>
      </c>
      <c r="M16" s="731"/>
      <c r="N16" s="723"/>
    </row>
    <row r="17" spans="1:14" ht="14.25">
      <c r="A17" s="409">
        <v>7</v>
      </c>
      <c r="B17" s="410" t="s">
        <v>906</v>
      </c>
      <c r="C17" s="420">
        <v>117</v>
      </c>
      <c r="D17" s="420">
        <v>25</v>
      </c>
      <c r="E17" s="418">
        <v>0</v>
      </c>
      <c r="F17" s="418">
        <v>0</v>
      </c>
      <c r="G17" s="49">
        <f t="shared" si="0"/>
        <v>142</v>
      </c>
      <c r="H17" s="420">
        <v>117</v>
      </c>
      <c r="I17" s="420">
        <v>25</v>
      </c>
      <c r="J17" s="418">
        <v>0</v>
      </c>
      <c r="K17" s="418">
        <v>0</v>
      </c>
      <c r="L17" s="49">
        <f t="shared" si="1"/>
        <v>142</v>
      </c>
      <c r="M17" s="731"/>
      <c r="N17" s="723"/>
    </row>
    <row r="18" spans="1:14" ht="14.25">
      <c r="A18" s="409">
        <v>8</v>
      </c>
      <c r="B18" s="410" t="s">
        <v>907</v>
      </c>
      <c r="C18" s="420">
        <v>338</v>
      </c>
      <c r="D18" s="420">
        <v>57</v>
      </c>
      <c r="E18" s="418">
        <v>0</v>
      </c>
      <c r="F18" s="418">
        <v>0</v>
      </c>
      <c r="G18" s="49">
        <f t="shared" si="0"/>
        <v>395</v>
      </c>
      <c r="H18" s="420">
        <v>338</v>
      </c>
      <c r="I18" s="420">
        <v>57</v>
      </c>
      <c r="J18" s="418">
        <v>0</v>
      </c>
      <c r="K18" s="418">
        <v>0</v>
      </c>
      <c r="L18" s="49">
        <f t="shared" si="1"/>
        <v>395</v>
      </c>
      <c r="M18" s="731"/>
      <c r="N18" s="723"/>
    </row>
    <row r="19" spans="1:14" ht="14.25">
      <c r="A19" s="409">
        <v>9</v>
      </c>
      <c r="B19" s="410" t="s">
        <v>908</v>
      </c>
      <c r="C19" s="420">
        <v>163</v>
      </c>
      <c r="D19" s="420">
        <v>95</v>
      </c>
      <c r="E19" s="418">
        <v>0</v>
      </c>
      <c r="F19" s="418">
        <v>0</v>
      </c>
      <c r="G19" s="49">
        <f t="shared" si="0"/>
        <v>258</v>
      </c>
      <c r="H19" s="420">
        <v>163</v>
      </c>
      <c r="I19" s="420">
        <v>95</v>
      </c>
      <c r="J19" s="418">
        <v>0</v>
      </c>
      <c r="K19" s="418">
        <v>0</v>
      </c>
      <c r="L19" s="49">
        <f t="shared" si="1"/>
        <v>258</v>
      </c>
      <c r="M19" s="731"/>
      <c r="N19" s="723"/>
    </row>
    <row r="20" spans="1:14" ht="14.25">
      <c r="A20" s="409">
        <v>10</v>
      </c>
      <c r="B20" s="410" t="s">
        <v>909</v>
      </c>
      <c r="C20" s="420">
        <v>106</v>
      </c>
      <c r="D20" s="420">
        <v>13</v>
      </c>
      <c r="E20" s="418">
        <v>0</v>
      </c>
      <c r="F20" s="418">
        <v>0</v>
      </c>
      <c r="G20" s="49">
        <f t="shared" si="0"/>
        <v>119</v>
      </c>
      <c r="H20" s="420">
        <v>106</v>
      </c>
      <c r="I20" s="420">
        <v>13</v>
      </c>
      <c r="J20" s="418">
        <v>0</v>
      </c>
      <c r="K20" s="418">
        <v>0</v>
      </c>
      <c r="L20" s="49">
        <f t="shared" si="1"/>
        <v>119</v>
      </c>
      <c r="M20" s="731"/>
      <c r="N20" s="723"/>
    </row>
    <row r="21" spans="1:14" ht="14.25">
      <c r="A21" s="409">
        <v>11</v>
      </c>
      <c r="B21" s="410" t="s">
        <v>910</v>
      </c>
      <c r="C21" s="420">
        <v>266</v>
      </c>
      <c r="D21" s="420">
        <v>6</v>
      </c>
      <c r="E21" s="418">
        <v>0</v>
      </c>
      <c r="F21" s="418">
        <v>0</v>
      </c>
      <c r="G21" s="49">
        <f t="shared" si="0"/>
        <v>272</v>
      </c>
      <c r="H21" s="420">
        <v>266</v>
      </c>
      <c r="I21" s="420">
        <v>6</v>
      </c>
      <c r="J21" s="418">
        <v>0</v>
      </c>
      <c r="K21" s="418">
        <v>0</v>
      </c>
      <c r="L21" s="49">
        <f t="shared" si="1"/>
        <v>272</v>
      </c>
      <c r="M21" s="731"/>
      <c r="N21" s="723"/>
    </row>
    <row r="22" spans="1:14" ht="14.25">
      <c r="A22" s="409">
        <v>12</v>
      </c>
      <c r="B22" s="410" t="s">
        <v>911</v>
      </c>
      <c r="C22" s="420">
        <v>243</v>
      </c>
      <c r="D22" s="420">
        <v>43</v>
      </c>
      <c r="E22" s="418">
        <v>0</v>
      </c>
      <c r="F22" s="418">
        <v>0</v>
      </c>
      <c r="G22" s="49">
        <f t="shared" si="0"/>
        <v>286</v>
      </c>
      <c r="H22" s="420">
        <v>243</v>
      </c>
      <c r="I22" s="420">
        <v>43</v>
      </c>
      <c r="J22" s="418">
        <v>0</v>
      </c>
      <c r="K22" s="418">
        <v>0</v>
      </c>
      <c r="L22" s="49">
        <f t="shared" si="1"/>
        <v>286</v>
      </c>
      <c r="M22" s="731"/>
      <c r="N22" s="723"/>
    </row>
    <row r="23" spans="1:14" ht="14.25">
      <c r="A23" s="409">
        <v>13</v>
      </c>
      <c r="B23" s="410" t="s">
        <v>912</v>
      </c>
      <c r="C23" s="420">
        <v>132</v>
      </c>
      <c r="D23" s="420">
        <v>39</v>
      </c>
      <c r="E23" s="418">
        <v>0</v>
      </c>
      <c r="F23" s="418">
        <v>0</v>
      </c>
      <c r="G23" s="49">
        <f t="shared" si="0"/>
        <v>171</v>
      </c>
      <c r="H23" s="420">
        <v>132</v>
      </c>
      <c r="I23" s="420">
        <v>39</v>
      </c>
      <c r="J23" s="418">
        <v>0</v>
      </c>
      <c r="K23" s="418">
        <v>0</v>
      </c>
      <c r="L23" s="49">
        <f t="shared" si="1"/>
        <v>171</v>
      </c>
      <c r="M23" s="731"/>
      <c r="N23" s="723"/>
    </row>
    <row r="24" spans="1:14" ht="14.25">
      <c r="A24" s="409">
        <v>14</v>
      </c>
      <c r="B24" s="410" t="s">
        <v>913</v>
      </c>
      <c r="C24" s="420">
        <v>147</v>
      </c>
      <c r="D24" s="420">
        <v>16</v>
      </c>
      <c r="E24" s="418">
        <v>0</v>
      </c>
      <c r="F24" s="418">
        <v>0</v>
      </c>
      <c r="G24" s="49">
        <f t="shared" si="0"/>
        <v>163</v>
      </c>
      <c r="H24" s="420">
        <v>147</v>
      </c>
      <c r="I24" s="420">
        <v>16</v>
      </c>
      <c r="J24" s="418">
        <v>0</v>
      </c>
      <c r="K24" s="418">
        <v>0</v>
      </c>
      <c r="L24" s="49">
        <f t="shared" si="1"/>
        <v>163</v>
      </c>
      <c r="M24" s="731"/>
      <c r="N24" s="723"/>
    </row>
    <row r="25" spans="1:14" ht="14.25">
      <c r="A25" s="409">
        <v>15</v>
      </c>
      <c r="B25" s="410" t="s">
        <v>914</v>
      </c>
      <c r="C25" s="420">
        <v>86</v>
      </c>
      <c r="D25" s="420">
        <v>31</v>
      </c>
      <c r="E25" s="418">
        <v>0</v>
      </c>
      <c r="F25" s="418">
        <v>0</v>
      </c>
      <c r="G25" s="49">
        <f t="shared" si="0"/>
        <v>117</v>
      </c>
      <c r="H25" s="420">
        <v>86</v>
      </c>
      <c r="I25" s="420">
        <v>31</v>
      </c>
      <c r="J25" s="418">
        <v>0</v>
      </c>
      <c r="K25" s="418">
        <v>0</v>
      </c>
      <c r="L25" s="49">
        <f t="shared" si="1"/>
        <v>117</v>
      </c>
      <c r="M25" s="731"/>
      <c r="N25" s="723"/>
    </row>
    <row r="26" spans="1:14" ht="14.25">
      <c r="A26" s="409">
        <v>16</v>
      </c>
      <c r="B26" s="410" t="s">
        <v>915</v>
      </c>
      <c r="C26" s="420">
        <v>83</v>
      </c>
      <c r="D26" s="420">
        <v>11</v>
      </c>
      <c r="E26" s="418">
        <v>0</v>
      </c>
      <c r="F26" s="418">
        <v>0</v>
      </c>
      <c r="G26" s="49">
        <f t="shared" si="0"/>
        <v>94</v>
      </c>
      <c r="H26" s="420">
        <v>83</v>
      </c>
      <c r="I26" s="420">
        <v>11</v>
      </c>
      <c r="J26" s="418">
        <v>0</v>
      </c>
      <c r="K26" s="418">
        <v>0</v>
      </c>
      <c r="L26" s="49">
        <f t="shared" si="1"/>
        <v>94</v>
      </c>
      <c r="M26" s="731"/>
      <c r="N26" s="723"/>
    </row>
    <row r="27" spans="1:14" ht="14.25">
      <c r="A27" s="409">
        <v>17</v>
      </c>
      <c r="B27" s="410" t="s">
        <v>916</v>
      </c>
      <c r="C27" s="420">
        <v>214</v>
      </c>
      <c r="D27" s="420">
        <v>26</v>
      </c>
      <c r="E27" s="418">
        <v>0</v>
      </c>
      <c r="F27" s="418">
        <v>0</v>
      </c>
      <c r="G27" s="49">
        <f t="shared" si="0"/>
        <v>240</v>
      </c>
      <c r="H27" s="420">
        <v>214</v>
      </c>
      <c r="I27" s="420">
        <v>26</v>
      </c>
      <c r="J27" s="418">
        <v>0</v>
      </c>
      <c r="K27" s="418">
        <v>0</v>
      </c>
      <c r="L27" s="49">
        <f t="shared" si="1"/>
        <v>240</v>
      </c>
      <c r="M27" s="731"/>
      <c r="N27" s="723"/>
    </row>
    <row r="28" spans="1:14" ht="14.25">
      <c r="A28" s="409">
        <v>18</v>
      </c>
      <c r="B28" s="410" t="s">
        <v>917</v>
      </c>
      <c r="C28" s="420">
        <v>124</v>
      </c>
      <c r="D28" s="420">
        <v>41</v>
      </c>
      <c r="E28" s="418">
        <v>0</v>
      </c>
      <c r="F28" s="418">
        <v>0</v>
      </c>
      <c r="G28" s="49">
        <f t="shared" si="0"/>
        <v>165</v>
      </c>
      <c r="H28" s="420">
        <v>124</v>
      </c>
      <c r="I28" s="420">
        <v>41</v>
      </c>
      <c r="J28" s="418">
        <v>0</v>
      </c>
      <c r="K28" s="418">
        <v>0</v>
      </c>
      <c r="L28" s="49">
        <f t="shared" si="1"/>
        <v>165</v>
      </c>
      <c r="M28" s="731"/>
      <c r="N28" s="723"/>
    </row>
    <row r="29" spans="1:14" ht="14.25">
      <c r="A29" s="409">
        <v>19</v>
      </c>
      <c r="B29" s="410" t="s">
        <v>918</v>
      </c>
      <c r="C29" s="420">
        <v>282</v>
      </c>
      <c r="D29" s="420">
        <v>24</v>
      </c>
      <c r="E29" s="418">
        <v>0</v>
      </c>
      <c r="F29" s="418">
        <v>0</v>
      </c>
      <c r="G29" s="49">
        <f t="shared" si="0"/>
        <v>306</v>
      </c>
      <c r="H29" s="420">
        <v>282</v>
      </c>
      <c r="I29" s="420">
        <v>24</v>
      </c>
      <c r="J29" s="418">
        <v>0</v>
      </c>
      <c r="K29" s="418">
        <v>0</v>
      </c>
      <c r="L29" s="49">
        <f t="shared" si="1"/>
        <v>306</v>
      </c>
      <c r="M29" s="731"/>
      <c r="N29" s="723"/>
    </row>
    <row r="30" spans="1:14" ht="14.25">
      <c r="A30" s="409">
        <v>20</v>
      </c>
      <c r="B30" s="410" t="s">
        <v>919</v>
      </c>
      <c r="C30" s="420">
        <v>133</v>
      </c>
      <c r="D30" s="420">
        <v>50</v>
      </c>
      <c r="E30" s="418">
        <v>0</v>
      </c>
      <c r="F30" s="418">
        <v>0</v>
      </c>
      <c r="G30" s="49">
        <f t="shared" si="0"/>
        <v>183</v>
      </c>
      <c r="H30" s="420">
        <v>133</v>
      </c>
      <c r="I30" s="420">
        <v>50</v>
      </c>
      <c r="J30" s="418">
        <v>0</v>
      </c>
      <c r="K30" s="418">
        <v>0</v>
      </c>
      <c r="L30" s="49">
        <f t="shared" si="1"/>
        <v>183</v>
      </c>
      <c r="M30" s="731"/>
      <c r="N30" s="723"/>
    </row>
    <row r="31" spans="1:14" ht="14.25">
      <c r="A31" s="409">
        <v>21</v>
      </c>
      <c r="B31" s="410" t="s">
        <v>920</v>
      </c>
      <c r="C31" s="420">
        <v>201</v>
      </c>
      <c r="D31" s="420">
        <v>51</v>
      </c>
      <c r="E31" s="418">
        <v>0</v>
      </c>
      <c r="F31" s="418">
        <v>0</v>
      </c>
      <c r="G31" s="49">
        <f t="shared" si="0"/>
        <v>252</v>
      </c>
      <c r="H31" s="420">
        <v>201</v>
      </c>
      <c r="I31" s="420">
        <v>51</v>
      </c>
      <c r="J31" s="418">
        <v>0</v>
      </c>
      <c r="K31" s="418">
        <v>0</v>
      </c>
      <c r="L31" s="49">
        <f t="shared" si="1"/>
        <v>252</v>
      </c>
      <c r="M31" s="731"/>
      <c r="N31" s="723"/>
    </row>
    <row r="32" spans="1:14" ht="14.25">
      <c r="A32" s="409">
        <v>22</v>
      </c>
      <c r="B32" s="410" t="s">
        <v>921</v>
      </c>
      <c r="C32" s="420">
        <v>86</v>
      </c>
      <c r="D32" s="420">
        <v>29</v>
      </c>
      <c r="E32" s="418">
        <v>0</v>
      </c>
      <c r="F32" s="418">
        <v>0</v>
      </c>
      <c r="G32" s="49">
        <f t="shared" si="0"/>
        <v>115</v>
      </c>
      <c r="H32" s="420">
        <v>86</v>
      </c>
      <c r="I32" s="420">
        <v>29</v>
      </c>
      <c r="J32" s="418">
        <v>0</v>
      </c>
      <c r="K32" s="418">
        <v>0</v>
      </c>
      <c r="L32" s="49">
        <f t="shared" si="1"/>
        <v>115</v>
      </c>
      <c r="M32" s="731"/>
      <c r="N32" s="723"/>
    </row>
    <row r="33" spans="1:14" ht="14.25">
      <c r="A33" s="409">
        <v>23</v>
      </c>
      <c r="B33" s="410" t="s">
        <v>922</v>
      </c>
      <c r="C33" s="420">
        <v>169</v>
      </c>
      <c r="D33" s="420">
        <v>86</v>
      </c>
      <c r="E33" s="418">
        <v>0</v>
      </c>
      <c r="F33" s="418">
        <v>0</v>
      </c>
      <c r="G33" s="49">
        <f t="shared" si="0"/>
        <v>255</v>
      </c>
      <c r="H33" s="420">
        <v>169</v>
      </c>
      <c r="I33" s="420">
        <v>86</v>
      </c>
      <c r="J33" s="418">
        <v>0</v>
      </c>
      <c r="K33" s="418">
        <v>0</v>
      </c>
      <c r="L33" s="49">
        <f t="shared" si="1"/>
        <v>255</v>
      </c>
      <c r="M33" s="731"/>
      <c r="N33" s="723"/>
    </row>
    <row r="34" spans="1:14" ht="14.25">
      <c r="A34" s="409">
        <v>24</v>
      </c>
      <c r="B34" s="410" t="s">
        <v>923</v>
      </c>
      <c r="C34" s="420">
        <v>238</v>
      </c>
      <c r="D34" s="420">
        <v>33</v>
      </c>
      <c r="E34" s="418">
        <v>0</v>
      </c>
      <c r="F34" s="418">
        <v>0</v>
      </c>
      <c r="G34" s="49">
        <f t="shared" si="0"/>
        <v>271</v>
      </c>
      <c r="H34" s="420">
        <v>238</v>
      </c>
      <c r="I34" s="420">
        <v>33</v>
      </c>
      <c r="J34" s="418">
        <v>0</v>
      </c>
      <c r="K34" s="418">
        <v>0</v>
      </c>
      <c r="L34" s="49">
        <f t="shared" si="1"/>
        <v>271</v>
      </c>
      <c r="M34" s="731"/>
      <c r="N34" s="723"/>
    </row>
    <row r="35" spans="1:14" ht="14.25">
      <c r="A35" s="409">
        <v>25</v>
      </c>
      <c r="B35" s="410" t="s">
        <v>924</v>
      </c>
      <c r="C35" s="420">
        <v>133</v>
      </c>
      <c r="D35" s="420">
        <v>21</v>
      </c>
      <c r="E35" s="418">
        <v>0</v>
      </c>
      <c r="F35" s="418">
        <v>0</v>
      </c>
      <c r="G35" s="49">
        <f t="shared" si="0"/>
        <v>154</v>
      </c>
      <c r="H35" s="420">
        <v>133</v>
      </c>
      <c r="I35" s="420">
        <v>21</v>
      </c>
      <c r="J35" s="418">
        <v>0</v>
      </c>
      <c r="K35" s="418">
        <v>0</v>
      </c>
      <c r="L35" s="49">
        <f t="shared" si="1"/>
        <v>154</v>
      </c>
      <c r="M35" s="731"/>
      <c r="N35" s="723"/>
    </row>
    <row r="36" spans="1:14" ht="14.25">
      <c r="A36" s="409">
        <v>26</v>
      </c>
      <c r="B36" s="410" t="s">
        <v>925</v>
      </c>
      <c r="C36" s="420">
        <v>111</v>
      </c>
      <c r="D36" s="420">
        <v>119</v>
      </c>
      <c r="E36" s="418">
        <v>0</v>
      </c>
      <c r="F36" s="418">
        <v>0</v>
      </c>
      <c r="G36" s="49">
        <f t="shared" si="0"/>
        <v>230</v>
      </c>
      <c r="H36" s="420">
        <v>111</v>
      </c>
      <c r="I36" s="420">
        <v>119</v>
      </c>
      <c r="J36" s="418">
        <v>0</v>
      </c>
      <c r="K36" s="418">
        <v>0</v>
      </c>
      <c r="L36" s="49">
        <f t="shared" si="1"/>
        <v>230</v>
      </c>
      <c r="M36" s="731"/>
      <c r="N36" s="723"/>
    </row>
    <row r="37" spans="1:14" ht="14.25">
      <c r="A37" s="409">
        <v>27</v>
      </c>
      <c r="B37" s="410" t="s">
        <v>926</v>
      </c>
      <c r="C37" s="420">
        <v>144</v>
      </c>
      <c r="D37" s="420">
        <v>21</v>
      </c>
      <c r="E37" s="418">
        <v>0</v>
      </c>
      <c r="F37" s="418">
        <v>0</v>
      </c>
      <c r="G37" s="49">
        <f t="shared" si="0"/>
        <v>165</v>
      </c>
      <c r="H37" s="420">
        <v>144</v>
      </c>
      <c r="I37" s="420">
        <v>21</v>
      </c>
      <c r="J37" s="418">
        <v>0</v>
      </c>
      <c r="K37" s="418">
        <v>0</v>
      </c>
      <c r="L37" s="49">
        <f t="shared" si="1"/>
        <v>165</v>
      </c>
      <c r="M37" s="731"/>
      <c r="N37" s="723"/>
    </row>
    <row r="38" spans="1:14" ht="14.25">
      <c r="A38" s="409">
        <v>28</v>
      </c>
      <c r="B38" s="410" t="s">
        <v>927</v>
      </c>
      <c r="C38" s="420">
        <v>279</v>
      </c>
      <c r="D38" s="420">
        <v>21</v>
      </c>
      <c r="E38" s="418">
        <v>0</v>
      </c>
      <c r="F38" s="418">
        <v>0</v>
      </c>
      <c r="G38" s="49">
        <f t="shared" si="0"/>
        <v>300</v>
      </c>
      <c r="H38" s="420">
        <v>279</v>
      </c>
      <c r="I38" s="420">
        <v>21</v>
      </c>
      <c r="J38" s="418">
        <v>0</v>
      </c>
      <c r="K38" s="418">
        <v>0</v>
      </c>
      <c r="L38" s="49">
        <f t="shared" si="1"/>
        <v>300</v>
      </c>
      <c r="M38" s="731"/>
      <c r="N38" s="723"/>
    </row>
    <row r="39" spans="1:14" ht="14.25">
      <c r="A39" s="409">
        <v>29</v>
      </c>
      <c r="B39" s="410" t="s">
        <v>928</v>
      </c>
      <c r="C39" s="420">
        <v>69</v>
      </c>
      <c r="D39" s="420">
        <v>106</v>
      </c>
      <c r="E39" s="418">
        <v>0</v>
      </c>
      <c r="F39" s="418">
        <v>0</v>
      </c>
      <c r="G39" s="49">
        <f t="shared" si="0"/>
        <v>175</v>
      </c>
      <c r="H39" s="420">
        <v>69</v>
      </c>
      <c r="I39" s="420">
        <v>106</v>
      </c>
      <c r="J39" s="418">
        <v>0</v>
      </c>
      <c r="K39" s="418">
        <v>0</v>
      </c>
      <c r="L39" s="49">
        <f t="shared" si="1"/>
        <v>175</v>
      </c>
      <c r="M39" s="731"/>
      <c r="N39" s="723"/>
    </row>
    <row r="40" spans="1:14" ht="14.25">
      <c r="A40" s="409">
        <v>30</v>
      </c>
      <c r="B40" s="410" t="s">
        <v>929</v>
      </c>
      <c r="C40" s="420">
        <v>330</v>
      </c>
      <c r="D40" s="420">
        <v>51</v>
      </c>
      <c r="E40" s="418">
        <v>0</v>
      </c>
      <c r="F40" s="418">
        <v>0</v>
      </c>
      <c r="G40" s="49">
        <f t="shared" si="0"/>
        <v>381</v>
      </c>
      <c r="H40" s="420">
        <v>330</v>
      </c>
      <c r="I40" s="420">
        <v>51</v>
      </c>
      <c r="J40" s="418">
        <v>0</v>
      </c>
      <c r="K40" s="418">
        <v>0</v>
      </c>
      <c r="L40" s="49">
        <f t="shared" si="1"/>
        <v>381</v>
      </c>
      <c r="M40" s="731"/>
      <c r="N40" s="723"/>
    </row>
    <row r="41" spans="1:14" ht="14.25">
      <c r="A41" s="409">
        <v>31</v>
      </c>
      <c r="B41" s="410" t="s">
        <v>930</v>
      </c>
      <c r="C41" s="420">
        <v>365</v>
      </c>
      <c r="D41" s="420">
        <v>40</v>
      </c>
      <c r="E41" s="418">
        <v>0</v>
      </c>
      <c r="F41" s="418">
        <v>0</v>
      </c>
      <c r="G41" s="49">
        <f t="shared" si="0"/>
        <v>405</v>
      </c>
      <c r="H41" s="420">
        <v>365</v>
      </c>
      <c r="I41" s="420">
        <v>40</v>
      </c>
      <c r="J41" s="418">
        <v>0</v>
      </c>
      <c r="K41" s="418">
        <v>0</v>
      </c>
      <c r="L41" s="49">
        <f t="shared" si="1"/>
        <v>405</v>
      </c>
      <c r="M41" s="731"/>
      <c r="N41" s="723"/>
    </row>
    <row r="42" spans="1:14" ht="14.25">
      <c r="A42" s="409">
        <v>32</v>
      </c>
      <c r="B42" s="410" t="s">
        <v>931</v>
      </c>
      <c r="C42" s="420">
        <v>178</v>
      </c>
      <c r="D42" s="420">
        <v>85</v>
      </c>
      <c r="E42" s="418">
        <v>0</v>
      </c>
      <c r="F42" s="418">
        <v>0</v>
      </c>
      <c r="G42" s="49">
        <f t="shared" si="0"/>
        <v>263</v>
      </c>
      <c r="H42" s="420">
        <v>178</v>
      </c>
      <c r="I42" s="420">
        <v>85</v>
      </c>
      <c r="J42" s="418">
        <v>0</v>
      </c>
      <c r="K42" s="418">
        <v>0</v>
      </c>
      <c r="L42" s="49">
        <f t="shared" si="1"/>
        <v>263</v>
      </c>
      <c r="M42" s="731"/>
      <c r="N42" s="723"/>
    </row>
    <row r="43" spans="1:14" s="51" customFormat="1" ht="15">
      <c r="A43" s="413"/>
      <c r="B43" s="414" t="s">
        <v>85</v>
      </c>
      <c r="C43" s="356">
        <f>SUM(C11:C42)</f>
        <v>5713</v>
      </c>
      <c r="D43" s="356">
        <f>SUM(D11:D42)</f>
        <v>1439</v>
      </c>
      <c r="E43" s="356">
        <f>SUM(E11:E42)</f>
        <v>0</v>
      </c>
      <c r="F43" s="356">
        <f>SUM(F11:F42)</f>
        <v>0</v>
      </c>
      <c r="G43" s="356">
        <f t="shared" si="0"/>
        <v>7152</v>
      </c>
      <c r="H43" s="356">
        <f>SUM(H11:H42)</f>
        <v>5713</v>
      </c>
      <c r="I43" s="356">
        <f>SUM(I11:I42)</f>
        <v>1439</v>
      </c>
      <c r="J43" s="356">
        <f>SUM(J11:J42)</f>
        <v>0</v>
      </c>
      <c r="K43" s="356">
        <f>SUM(K11:K42)</f>
        <v>0</v>
      </c>
      <c r="L43" s="356">
        <f t="shared" si="1"/>
        <v>7152</v>
      </c>
      <c r="M43" s="732"/>
      <c r="N43" s="725"/>
    </row>
    <row r="44" spans="1:14" ht="15">
      <c r="A44" s="269"/>
      <c r="B44" s="52"/>
      <c r="C44" s="52"/>
      <c r="D44" s="52"/>
      <c r="E44" s="52"/>
      <c r="F44" s="52"/>
      <c r="G44" s="52"/>
      <c r="H44" s="52"/>
      <c r="I44" s="52"/>
      <c r="J44" s="52"/>
      <c r="K44" s="52"/>
      <c r="L44" s="52"/>
      <c r="M44" s="52"/>
      <c r="N44" s="52"/>
    </row>
    <row r="45" ht="14.25">
      <c r="A45" s="415" t="s">
        <v>8</v>
      </c>
    </row>
    <row r="46" ht="14.25">
      <c r="A46" s="46" t="s">
        <v>9</v>
      </c>
    </row>
    <row r="47" spans="1:14" ht="15">
      <c r="A47" s="46" t="s">
        <v>10</v>
      </c>
      <c r="K47" s="269" t="s">
        <v>11</v>
      </c>
      <c r="L47" s="269" t="s">
        <v>11</v>
      </c>
      <c r="M47" s="269"/>
      <c r="N47" s="269" t="s">
        <v>11</v>
      </c>
    </row>
    <row r="48" spans="1:12" ht="15">
      <c r="A48" s="46" t="s">
        <v>418</v>
      </c>
      <c r="J48" s="269"/>
      <c r="K48" s="269"/>
      <c r="L48" s="269"/>
    </row>
    <row r="49" spans="3:13" ht="14.25">
      <c r="C49" s="46" t="s">
        <v>419</v>
      </c>
      <c r="E49" s="52"/>
      <c r="F49" s="52"/>
      <c r="G49" s="52"/>
      <c r="H49" s="52"/>
      <c r="I49" s="52"/>
      <c r="J49" s="52"/>
      <c r="K49" s="52"/>
      <c r="L49" s="52"/>
      <c r="M49" s="52"/>
    </row>
    <row r="50" spans="5:14" ht="14.25">
      <c r="E50" s="52"/>
      <c r="F50" s="52"/>
      <c r="G50" s="52"/>
      <c r="H50" s="52"/>
      <c r="I50" s="52"/>
      <c r="J50" s="52"/>
      <c r="K50" s="52"/>
      <c r="L50" s="52"/>
      <c r="M50" s="52"/>
      <c r="N50" s="52"/>
    </row>
    <row r="51" spans="5:14" ht="14.25">
      <c r="E51" s="52"/>
      <c r="F51" s="52"/>
      <c r="G51" s="52"/>
      <c r="H51" s="52"/>
      <c r="I51" s="52"/>
      <c r="J51" s="52"/>
      <c r="K51" s="52"/>
      <c r="L51" s="52"/>
      <c r="M51" s="52"/>
      <c r="N51" s="52"/>
    </row>
    <row r="52" spans="1:14" ht="15.75" customHeight="1">
      <c r="A52" s="51"/>
      <c r="B52" s="51"/>
      <c r="C52" s="51"/>
      <c r="D52" s="51"/>
      <c r="E52" s="51"/>
      <c r="F52" s="51"/>
      <c r="G52" s="51"/>
      <c r="H52" s="12"/>
      <c r="I52" s="619" t="s">
        <v>887</v>
      </c>
      <c r="J52" s="619"/>
      <c r="K52" s="619"/>
      <c r="L52" s="619"/>
      <c r="M52" s="619"/>
      <c r="N52" s="368"/>
    </row>
    <row r="53" spans="1:14" ht="15.75" customHeight="1">
      <c r="A53" s="368"/>
      <c r="B53" s="368"/>
      <c r="C53" s="368"/>
      <c r="D53" s="368"/>
      <c r="E53" s="368"/>
      <c r="F53" s="368"/>
      <c r="G53" s="368"/>
      <c r="H53" s="12"/>
      <c r="I53" s="619" t="s">
        <v>888</v>
      </c>
      <c r="J53" s="619"/>
      <c r="K53" s="619"/>
      <c r="L53" s="619"/>
      <c r="M53" s="619"/>
      <c r="N53" s="368"/>
    </row>
    <row r="54" spans="1:14" ht="15.75">
      <c r="A54" s="368"/>
      <c r="B54" s="368"/>
      <c r="C54" s="368"/>
      <c r="D54" s="368"/>
      <c r="E54" s="368"/>
      <c r="F54" s="368"/>
      <c r="G54" s="368"/>
      <c r="H54" s="397"/>
      <c r="I54" s="397"/>
      <c r="J54" s="397"/>
      <c r="K54" s="728"/>
      <c r="L54" s="728"/>
      <c r="M54" s="729"/>
      <c r="N54" s="368"/>
    </row>
    <row r="55" spans="8:14" ht="15.75">
      <c r="H55" s="719" t="s">
        <v>889</v>
      </c>
      <c r="I55" s="719"/>
      <c r="J55" s="348"/>
      <c r="K55" s="348"/>
      <c r="L55" s="348"/>
      <c r="M55" s="348"/>
      <c r="N55" s="302"/>
    </row>
    <row r="56" spans="1:14" ht="15.75">
      <c r="A56" s="416"/>
      <c r="B56" s="416"/>
      <c r="C56" s="416"/>
      <c r="D56" s="416"/>
      <c r="E56" s="416"/>
      <c r="F56" s="416"/>
      <c r="G56" s="416"/>
      <c r="H56" s="348"/>
      <c r="I56" s="348"/>
      <c r="J56" s="348"/>
      <c r="K56" s="348"/>
      <c r="L56" s="348"/>
      <c r="M56" s="348"/>
      <c r="N56" s="416"/>
    </row>
    <row r="57" spans="8:13" ht="15.75">
      <c r="H57" s="12"/>
      <c r="I57" s="619" t="s">
        <v>890</v>
      </c>
      <c r="J57" s="619"/>
      <c r="K57" s="619"/>
      <c r="L57" s="619"/>
      <c r="M57" s="619"/>
    </row>
    <row r="58" spans="8:13" ht="15">
      <c r="H58" s="397"/>
      <c r="I58" s="397"/>
      <c r="J58" s="397"/>
      <c r="K58" s="397"/>
      <c r="L58" s="397"/>
      <c r="M58" s="397"/>
    </row>
    <row r="72" ht="15" thickBot="1"/>
    <row r="73" spans="16:19" ht="63.75" thickBot="1">
      <c r="P73" s="569" t="s">
        <v>1018</v>
      </c>
      <c r="Q73" s="570" t="s">
        <v>1019</v>
      </c>
      <c r="R73" s="570" t="s">
        <v>1020</v>
      </c>
      <c r="S73" s="570" t="s">
        <v>1021</v>
      </c>
    </row>
    <row r="74" spans="16:19" ht="15.75" thickBot="1">
      <c r="P74" s="571" t="s">
        <v>21</v>
      </c>
      <c r="Q74" s="572">
        <v>2528269</v>
      </c>
      <c r="R74" s="573">
        <v>2472071</v>
      </c>
      <c r="S74" s="574">
        <f>R74/Q74*100</f>
        <v>97.77721437078097</v>
      </c>
    </row>
    <row r="75" spans="16:19" ht="30.75" thickBot="1">
      <c r="P75" s="571" t="s">
        <v>22</v>
      </c>
      <c r="Q75" s="572">
        <v>2014484</v>
      </c>
      <c r="R75" s="573">
        <v>1969357</v>
      </c>
      <c r="S75" s="574">
        <f>R75/Q75*100</f>
        <v>97.7598729997359</v>
      </c>
    </row>
    <row r="76" spans="16:19" ht="15.75" thickBot="1">
      <c r="P76" s="571" t="s">
        <v>16</v>
      </c>
      <c r="Q76" s="572">
        <f>SUM(Q74:Q75)</f>
        <v>4542753</v>
      </c>
      <c r="R76" s="575">
        <f>SUM(R74:R75)</f>
        <v>4441428</v>
      </c>
      <c r="S76" s="574"/>
    </row>
  </sheetData>
  <sheetProtection/>
  <mergeCells count="18">
    <mergeCell ref="H55:I55"/>
    <mergeCell ref="I57:M57"/>
    <mergeCell ref="M11:N43"/>
    <mergeCell ref="N8:N9"/>
    <mergeCell ref="A8:A9"/>
    <mergeCell ref="B8:B9"/>
    <mergeCell ref="C8:G8"/>
    <mergeCell ref="H8:L8"/>
    <mergeCell ref="I52:M52"/>
    <mergeCell ref="I53:M53"/>
    <mergeCell ref="K54:M54"/>
    <mergeCell ref="M8:M9"/>
    <mergeCell ref="A7:B7"/>
    <mergeCell ref="D1:J1"/>
    <mergeCell ref="A2:N2"/>
    <mergeCell ref="A3:N3"/>
    <mergeCell ref="A5:N5"/>
    <mergeCell ref="L7:N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58" r:id="rId1"/>
</worksheet>
</file>

<file path=xl/worksheets/sheet11.xml><?xml version="1.0" encoding="utf-8"?>
<worksheet xmlns="http://schemas.openxmlformats.org/spreadsheetml/2006/main" xmlns:r="http://schemas.openxmlformats.org/officeDocument/2006/relationships">
  <sheetPr>
    <pageSetUpPr fitToPage="1"/>
  </sheetPr>
  <dimension ref="A1:Q56"/>
  <sheetViews>
    <sheetView view="pageBreakPreview" zoomScaleSheetLayoutView="100" zoomScalePageLayoutView="0" workbookViewId="0" topLeftCell="A37">
      <selection activeCell="G58" sqref="G58"/>
    </sheetView>
  </sheetViews>
  <sheetFormatPr defaultColWidth="9.140625" defaultRowHeight="12.75"/>
  <cols>
    <col min="1" max="1" width="7.140625" style="46" customWidth="1"/>
    <col min="2" max="2" width="17.28125" style="46" customWidth="1"/>
    <col min="3" max="3" width="12.00390625" style="46" customWidth="1"/>
    <col min="4" max="4" width="9.28125" style="46" customWidth="1"/>
    <col min="5" max="5" width="9.140625" style="46" customWidth="1"/>
    <col min="6" max="6" width="10.421875" style="46" customWidth="1"/>
    <col min="7" max="7" width="11.7109375" style="46" customWidth="1"/>
    <col min="8" max="8" width="11.57421875" style="46" customWidth="1"/>
    <col min="9" max="9" width="9.7109375" style="46" customWidth="1"/>
    <col min="10" max="10" width="9.57421875" style="46" customWidth="1"/>
    <col min="11" max="11" width="11.7109375" style="46" customWidth="1"/>
    <col min="12" max="12" width="13.57421875" style="46" customWidth="1"/>
    <col min="13" max="13" width="11.8515625" style="46" customWidth="1"/>
    <col min="14" max="14" width="11.28125" style="46" customWidth="1"/>
    <col min="15" max="15" width="10.28125" style="46" customWidth="1"/>
    <col min="16" max="16" width="11.421875" style="46" customWidth="1"/>
    <col min="17" max="17" width="11.00390625" style="46" customWidth="1"/>
    <col min="18" max="16384" width="9.140625" style="46" customWidth="1"/>
  </cols>
  <sheetData>
    <row r="1" spans="15:17" ht="12.75" customHeight="1">
      <c r="O1" s="736" t="s">
        <v>56</v>
      </c>
      <c r="P1" s="736"/>
      <c r="Q1" s="736"/>
    </row>
    <row r="2" spans="1:16" ht="14.25">
      <c r="A2" s="733" t="s">
        <v>0</v>
      </c>
      <c r="B2" s="733"/>
      <c r="C2" s="733"/>
      <c r="D2" s="733"/>
      <c r="E2" s="733"/>
      <c r="F2" s="733"/>
      <c r="G2" s="733"/>
      <c r="H2" s="733"/>
      <c r="I2" s="733"/>
      <c r="J2" s="733"/>
      <c r="K2" s="733"/>
      <c r="L2" s="733"/>
      <c r="M2" s="416"/>
      <c r="N2" s="416"/>
      <c r="O2" s="416"/>
      <c r="P2" s="416"/>
    </row>
    <row r="3" spans="1:16" ht="15">
      <c r="A3" s="578" t="s">
        <v>690</v>
      </c>
      <c r="B3" s="578"/>
      <c r="C3" s="578"/>
      <c r="D3" s="578"/>
      <c r="E3" s="578"/>
      <c r="F3" s="578"/>
      <c r="G3" s="578"/>
      <c r="H3" s="578"/>
      <c r="I3" s="578"/>
      <c r="J3" s="578"/>
      <c r="K3" s="578"/>
      <c r="L3" s="578"/>
      <c r="M3" s="302"/>
      <c r="N3" s="302"/>
      <c r="O3" s="302"/>
      <c r="P3" s="302"/>
    </row>
    <row r="4" ht="11.25" customHeight="1"/>
    <row r="5" spans="1:15" ht="15.75" customHeight="1">
      <c r="A5" s="735" t="s">
        <v>734</v>
      </c>
      <c r="B5" s="735"/>
      <c r="C5" s="735"/>
      <c r="D5" s="735"/>
      <c r="E5" s="735"/>
      <c r="F5" s="735"/>
      <c r="G5" s="735"/>
      <c r="H5" s="735"/>
      <c r="I5" s="735"/>
      <c r="J5" s="735"/>
      <c r="K5" s="735"/>
      <c r="L5" s="735"/>
      <c r="M5" s="735"/>
      <c r="N5" s="735"/>
      <c r="O5" s="735"/>
    </row>
    <row r="7" spans="1:17" ht="17.25" customHeight="1">
      <c r="A7" s="717" t="s">
        <v>1011</v>
      </c>
      <c r="B7" s="717"/>
      <c r="N7" s="734" t="s">
        <v>766</v>
      </c>
      <c r="O7" s="734"/>
      <c r="P7" s="734"/>
      <c r="Q7" s="734"/>
    </row>
    <row r="8" spans="1:17" ht="24" customHeight="1">
      <c r="A8" s="647" t="s">
        <v>2</v>
      </c>
      <c r="B8" s="647" t="s">
        <v>3</v>
      </c>
      <c r="C8" s="600" t="s">
        <v>773</v>
      </c>
      <c r="D8" s="600"/>
      <c r="E8" s="600"/>
      <c r="F8" s="600"/>
      <c r="G8" s="600"/>
      <c r="H8" s="737" t="s">
        <v>625</v>
      </c>
      <c r="I8" s="600"/>
      <c r="J8" s="600"/>
      <c r="K8" s="600"/>
      <c r="L8" s="600"/>
      <c r="M8" s="607" t="s">
        <v>105</v>
      </c>
      <c r="N8" s="738"/>
      <c r="O8" s="738"/>
      <c r="P8" s="738"/>
      <c r="Q8" s="608"/>
    </row>
    <row r="9" spans="1:17" s="51" customFormat="1" ht="48" customHeight="1">
      <c r="A9" s="647"/>
      <c r="B9" s="647"/>
      <c r="C9" s="48" t="s">
        <v>203</v>
      </c>
      <c r="D9" s="48" t="s">
        <v>204</v>
      </c>
      <c r="E9" s="48" t="s">
        <v>345</v>
      </c>
      <c r="F9" s="48" t="s">
        <v>209</v>
      </c>
      <c r="G9" s="48" t="s">
        <v>110</v>
      </c>
      <c r="H9" s="424" t="s">
        <v>203</v>
      </c>
      <c r="I9" s="48" t="s">
        <v>204</v>
      </c>
      <c r="J9" s="48" t="s">
        <v>345</v>
      </c>
      <c r="K9" s="407" t="s">
        <v>209</v>
      </c>
      <c r="L9" s="48" t="s">
        <v>348</v>
      </c>
      <c r="M9" s="48" t="s">
        <v>203</v>
      </c>
      <c r="N9" s="48" t="s">
        <v>204</v>
      </c>
      <c r="O9" s="48" t="s">
        <v>345</v>
      </c>
      <c r="P9" s="407" t="s">
        <v>209</v>
      </c>
      <c r="Q9" s="48" t="s">
        <v>112</v>
      </c>
    </row>
    <row r="10" spans="1:17" s="426" customFormat="1" ht="14.25">
      <c r="A10" s="425">
        <v>1</v>
      </c>
      <c r="B10" s="425">
        <v>2</v>
      </c>
      <c r="C10" s="425">
        <v>3</v>
      </c>
      <c r="D10" s="425">
        <v>4</v>
      </c>
      <c r="E10" s="425">
        <v>5</v>
      </c>
      <c r="F10" s="425">
        <v>6</v>
      </c>
      <c r="G10" s="425">
        <v>7</v>
      </c>
      <c r="H10" s="425">
        <v>8</v>
      </c>
      <c r="I10" s="425">
        <v>9</v>
      </c>
      <c r="J10" s="425">
        <v>10</v>
      </c>
      <c r="K10" s="425">
        <v>11</v>
      </c>
      <c r="L10" s="425">
        <v>12</v>
      </c>
      <c r="M10" s="425">
        <v>13</v>
      </c>
      <c r="N10" s="425">
        <v>14</v>
      </c>
      <c r="O10" s="425">
        <v>15</v>
      </c>
      <c r="P10" s="425">
        <v>16</v>
      </c>
      <c r="Q10" s="425">
        <v>17</v>
      </c>
    </row>
    <row r="11" spans="1:17" ht="15">
      <c r="A11" s="409">
        <v>1</v>
      </c>
      <c r="B11" s="410" t="s">
        <v>900</v>
      </c>
      <c r="C11" s="428">
        <v>34546</v>
      </c>
      <c r="D11" s="418">
        <v>8042</v>
      </c>
      <c r="E11" s="49">
        <v>0</v>
      </c>
      <c r="F11" s="49">
        <v>0</v>
      </c>
      <c r="G11" s="49">
        <f>SUM(C11:F11)</f>
        <v>42588</v>
      </c>
      <c r="H11" s="430">
        <v>29927</v>
      </c>
      <c r="I11" s="431">
        <v>6967</v>
      </c>
      <c r="J11" s="49">
        <v>0</v>
      </c>
      <c r="K11" s="49">
        <v>0</v>
      </c>
      <c r="L11" s="433">
        <f>SUM(H11:K11)</f>
        <v>36894</v>
      </c>
      <c r="M11" s="49">
        <v>5824217</v>
      </c>
      <c r="N11" s="49">
        <v>2175522</v>
      </c>
      <c r="O11" s="49">
        <v>0</v>
      </c>
      <c r="P11" s="49">
        <v>0</v>
      </c>
      <c r="Q11" s="49">
        <f>SUM(M11:P11)</f>
        <v>7999739</v>
      </c>
    </row>
    <row r="12" spans="1:17" ht="15">
      <c r="A12" s="409">
        <v>2</v>
      </c>
      <c r="B12" s="410" t="s">
        <v>901</v>
      </c>
      <c r="C12" s="429">
        <v>33893</v>
      </c>
      <c r="D12" s="418">
        <v>28451</v>
      </c>
      <c r="E12" s="49">
        <v>0</v>
      </c>
      <c r="F12" s="49">
        <v>0</v>
      </c>
      <c r="G12" s="49">
        <f aca="true" t="shared" si="0" ref="G12:G43">SUM(C12:F12)</f>
        <v>62344</v>
      </c>
      <c r="H12" s="432">
        <v>29362</v>
      </c>
      <c r="I12" s="431">
        <v>24647</v>
      </c>
      <c r="J12" s="49">
        <v>0</v>
      </c>
      <c r="K12" s="49">
        <v>0</v>
      </c>
      <c r="L12" s="433">
        <f aca="true" t="shared" si="1" ref="L12:L35">SUM(H12:K12)</f>
        <v>54009</v>
      </c>
      <c r="M12" s="49">
        <v>9496793</v>
      </c>
      <c r="N12" s="49">
        <v>3547341</v>
      </c>
      <c r="O12" s="49">
        <v>0</v>
      </c>
      <c r="P12" s="49">
        <v>0</v>
      </c>
      <c r="Q12" s="49">
        <f aca="true" t="shared" si="2" ref="Q12:Q43">SUM(M12:P12)</f>
        <v>13044134</v>
      </c>
    </row>
    <row r="13" spans="1:17" ht="15">
      <c r="A13" s="409">
        <v>3</v>
      </c>
      <c r="B13" s="410" t="s">
        <v>902</v>
      </c>
      <c r="C13" s="429">
        <v>70158</v>
      </c>
      <c r="D13" s="418">
        <v>17255</v>
      </c>
      <c r="E13" s="49">
        <v>0</v>
      </c>
      <c r="F13" s="49">
        <v>0</v>
      </c>
      <c r="G13" s="49">
        <f t="shared" si="0"/>
        <v>87413</v>
      </c>
      <c r="H13" s="432">
        <v>60778</v>
      </c>
      <c r="I13" s="431">
        <v>14948</v>
      </c>
      <c r="J13" s="49">
        <v>0</v>
      </c>
      <c r="K13" s="49">
        <v>0</v>
      </c>
      <c r="L13" s="433">
        <f t="shared" si="1"/>
        <v>75726</v>
      </c>
      <c r="M13" s="49">
        <v>12220093</v>
      </c>
      <c r="N13" s="49">
        <v>4564576</v>
      </c>
      <c r="O13" s="49">
        <v>0</v>
      </c>
      <c r="P13" s="49">
        <v>0</v>
      </c>
      <c r="Q13" s="49">
        <f t="shared" si="2"/>
        <v>16784669</v>
      </c>
    </row>
    <row r="14" spans="1:17" ht="15">
      <c r="A14" s="409">
        <v>4</v>
      </c>
      <c r="B14" s="410" t="s">
        <v>903</v>
      </c>
      <c r="C14" s="429">
        <v>74454</v>
      </c>
      <c r="D14" s="418">
        <v>21479</v>
      </c>
      <c r="E14" s="49">
        <v>0</v>
      </c>
      <c r="F14" s="49">
        <v>0</v>
      </c>
      <c r="G14" s="49">
        <f t="shared" si="0"/>
        <v>95933</v>
      </c>
      <c r="H14" s="432">
        <v>64499</v>
      </c>
      <c r="I14" s="431">
        <v>18607</v>
      </c>
      <c r="J14" s="49">
        <v>0</v>
      </c>
      <c r="K14" s="49">
        <v>0</v>
      </c>
      <c r="L14" s="433">
        <f t="shared" si="1"/>
        <v>83106</v>
      </c>
      <c r="M14" s="49">
        <v>14136733</v>
      </c>
      <c r="N14" s="49">
        <v>5280499</v>
      </c>
      <c r="O14" s="49">
        <v>0</v>
      </c>
      <c r="P14" s="49">
        <v>0</v>
      </c>
      <c r="Q14" s="49">
        <f t="shared" si="2"/>
        <v>19417232</v>
      </c>
    </row>
    <row r="15" spans="1:17" ht="15">
      <c r="A15" s="409">
        <v>5</v>
      </c>
      <c r="B15" s="410" t="s">
        <v>904</v>
      </c>
      <c r="C15" s="429">
        <v>64570</v>
      </c>
      <c r="D15" s="418">
        <v>1564</v>
      </c>
      <c r="E15" s="49">
        <v>0</v>
      </c>
      <c r="F15" s="49">
        <v>0</v>
      </c>
      <c r="G15" s="49">
        <f t="shared" si="0"/>
        <v>66134</v>
      </c>
      <c r="H15" s="432">
        <v>55937</v>
      </c>
      <c r="I15" s="431">
        <v>1355</v>
      </c>
      <c r="J15" s="49">
        <v>0</v>
      </c>
      <c r="K15" s="49">
        <v>0</v>
      </c>
      <c r="L15" s="433">
        <f t="shared" si="1"/>
        <v>57292</v>
      </c>
      <c r="M15" s="49">
        <v>10822490</v>
      </c>
      <c r="N15" s="49">
        <v>4042529</v>
      </c>
      <c r="O15" s="49">
        <v>0</v>
      </c>
      <c r="P15" s="49">
        <v>0</v>
      </c>
      <c r="Q15" s="49">
        <f t="shared" si="2"/>
        <v>14865019</v>
      </c>
    </row>
    <row r="16" spans="1:17" ht="15">
      <c r="A16" s="409">
        <v>6</v>
      </c>
      <c r="B16" s="410" t="s">
        <v>905</v>
      </c>
      <c r="C16" s="429">
        <v>69196</v>
      </c>
      <c r="D16" s="418">
        <v>39981</v>
      </c>
      <c r="E16" s="49">
        <v>0</v>
      </c>
      <c r="F16" s="49">
        <v>0</v>
      </c>
      <c r="G16" s="49">
        <f t="shared" si="0"/>
        <v>109177</v>
      </c>
      <c r="H16" s="432">
        <v>59944</v>
      </c>
      <c r="I16" s="431">
        <v>34636</v>
      </c>
      <c r="J16" s="49">
        <v>0</v>
      </c>
      <c r="K16" s="49">
        <v>0</v>
      </c>
      <c r="L16" s="433">
        <f t="shared" si="1"/>
        <v>94580</v>
      </c>
      <c r="M16" s="49">
        <v>14461729</v>
      </c>
      <c r="N16" s="49">
        <v>5401895</v>
      </c>
      <c r="O16" s="49">
        <v>0</v>
      </c>
      <c r="P16" s="49">
        <v>0</v>
      </c>
      <c r="Q16" s="49">
        <f t="shared" si="2"/>
        <v>19863624</v>
      </c>
    </row>
    <row r="17" spans="1:17" ht="15">
      <c r="A17" s="409">
        <v>7</v>
      </c>
      <c r="B17" s="410" t="s">
        <v>906</v>
      </c>
      <c r="C17" s="429">
        <v>63036</v>
      </c>
      <c r="D17" s="418">
        <v>12424</v>
      </c>
      <c r="E17" s="49">
        <v>0</v>
      </c>
      <c r="F17" s="49">
        <v>0</v>
      </c>
      <c r="G17" s="49">
        <f t="shared" si="0"/>
        <v>75460</v>
      </c>
      <c r="H17" s="432">
        <v>54608</v>
      </c>
      <c r="I17" s="431">
        <v>10763</v>
      </c>
      <c r="J17" s="49">
        <v>0</v>
      </c>
      <c r="K17" s="49">
        <v>0</v>
      </c>
      <c r="L17" s="433">
        <f t="shared" si="1"/>
        <v>65371</v>
      </c>
      <c r="M17" s="49">
        <v>11163631</v>
      </c>
      <c r="N17" s="49">
        <v>4169956</v>
      </c>
      <c r="O17" s="49">
        <v>0</v>
      </c>
      <c r="P17" s="49">
        <v>0</v>
      </c>
      <c r="Q17" s="49">
        <f t="shared" si="2"/>
        <v>15333587</v>
      </c>
    </row>
    <row r="18" spans="1:17" ht="15">
      <c r="A18" s="409">
        <v>8</v>
      </c>
      <c r="B18" s="410" t="s">
        <v>907</v>
      </c>
      <c r="C18" s="429">
        <v>94310</v>
      </c>
      <c r="D18" s="418">
        <v>14546</v>
      </c>
      <c r="E18" s="49">
        <v>0</v>
      </c>
      <c r="F18" s="49">
        <v>0</v>
      </c>
      <c r="G18" s="49">
        <f t="shared" si="0"/>
        <v>108856</v>
      </c>
      <c r="H18" s="432">
        <v>81701</v>
      </c>
      <c r="I18" s="431">
        <v>12601</v>
      </c>
      <c r="J18" s="49">
        <v>0</v>
      </c>
      <c r="K18" s="49">
        <v>0</v>
      </c>
      <c r="L18" s="433">
        <f t="shared" si="1"/>
        <v>94302</v>
      </c>
      <c r="M18" s="49">
        <v>15008272</v>
      </c>
      <c r="N18" s="49">
        <v>5606046</v>
      </c>
      <c r="O18" s="49">
        <v>0</v>
      </c>
      <c r="P18" s="49">
        <v>0</v>
      </c>
      <c r="Q18" s="49">
        <f t="shared" si="2"/>
        <v>20614318</v>
      </c>
    </row>
    <row r="19" spans="1:17" ht="15">
      <c r="A19" s="409">
        <v>9</v>
      </c>
      <c r="B19" s="410" t="s">
        <v>908</v>
      </c>
      <c r="C19" s="429">
        <v>27411</v>
      </c>
      <c r="D19" s="418">
        <v>19357</v>
      </c>
      <c r="E19" s="49">
        <v>0</v>
      </c>
      <c r="F19" s="49">
        <v>0</v>
      </c>
      <c r="G19" s="49">
        <f t="shared" si="0"/>
        <v>46768</v>
      </c>
      <c r="H19" s="432">
        <v>23746</v>
      </c>
      <c r="I19" s="431">
        <v>16769</v>
      </c>
      <c r="J19" s="49">
        <v>0</v>
      </c>
      <c r="K19" s="49">
        <v>0</v>
      </c>
      <c r="L19" s="433">
        <f t="shared" si="1"/>
        <v>40515</v>
      </c>
      <c r="M19" s="49">
        <v>6408582</v>
      </c>
      <c r="N19" s="49">
        <v>2393800</v>
      </c>
      <c r="O19" s="49">
        <v>0</v>
      </c>
      <c r="P19" s="49">
        <v>0</v>
      </c>
      <c r="Q19" s="49">
        <f t="shared" si="2"/>
        <v>8802382</v>
      </c>
    </row>
    <row r="20" spans="1:17" ht="15">
      <c r="A20" s="409">
        <v>10</v>
      </c>
      <c r="B20" s="410" t="s">
        <v>909</v>
      </c>
      <c r="C20" s="429">
        <v>39187</v>
      </c>
      <c r="D20" s="418">
        <v>6962</v>
      </c>
      <c r="E20" s="49">
        <v>0</v>
      </c>
      <c r="F20" s="49">
        <v>0</v>
      </c>
      <c r="G20" s="49">
        <f t="shared" si="0"/>
        <v>46149</v>
      </c>
      <c r="H20" s="432">
        <v>33948</v>
      </c>
      <c r="I20" s="431">
        <v>6031</v>
      </c>
      <c r="J20" s="49">
        <v>0</v>
      </c>
      <c r="K20" s="49">
        <v>0</v>
      </c>
      <c r="L20" s="433">
        <f t="shared" si="1"/>
        <v>39979</v>
      </c>
      <c r="M20" s="49">
        <v>5672931</v>
      </c>
      <c r="N20" s="49">
        <v>2119012</v>
      </c>
      <c r="O20" s="49">
        <v>0</v>
      </c>
      <c r="P20" s="49">
        <v>0</v>
      </c>
      <c r="Q20" s="49">
        <f t="shared" si="2"/>
        <v>7791943</v>
      </c>
    </row>
    <row r="21" spans="1:17" ht="15">
      <c r="A21" s="409">
        <v>11</v>
      </c>
      <c r="B21" s="410" t="s">
        <v>910</v>
      </c>
      <c r="C21" s="429">
        <v>97938</v>
      </c>
      <c r="D21" s="418">
        <v>4370</v>
      </c>
      <c r="E21" s="49">
        <v>0</v>
      </c>
      <c r="F21" s="49">
        <v>0</v>
      </c>
      <c r="G21" s="49">
        <f t="shared" si="0"/>
        <v>102308</v>
      </c>
      <c r="H21" s="432">
        <v>84844</v>
      </c>
      <c r="I21" s="431">
        <v>3786</v>
      </c>
      <c r="J21" s="49">
        <v>0</v>
      </c>
      <c r="K21" s="49">
        <v>0</v>
      </c>
      <c r="L21" s="433">
        <f t="shared" si="1"/>
        <v>88630</v>
      </c>
      <c r="M21" s="49">
        <v>14085457</v>
      </c>
      <c r="N21" s="49">
        <v>5261346</v>
      </c>
      <c r="O21" s="49">
        <v>0</v>
      </c>
      <c r="P21" s="49">
        <v>0</v>
      </c>
      <c r="Q21" s="49">
        <f t="shared" si="2"/>
        <v>19346803</v>
      </c>
    </row>
    <row r="22" spans="1:17" ht="15">
      <c r="A22" s="409">
        <v>12</v>
      </c>
      <c r="B22" s="410" t="s">
        <v>911</v>
      </c>
      <c r="C22" s="429">
        <v>71251</v>
      </c>
      <c r="D22" s="418">
        <v>32886</v>
      </c>
      <c r="E22" s="49">
        <v>0</v>
      </c>
      <c r="F22" s="49">
        <v>0</v>
      </c>
      <c r="G22" s="49">
        <f t="shared" si="0"/>
        <v>104137</v>
      </c>
      <c r="H22" s="432">
        <v>61725</v>
      </c>
      <c r="I22" s="431">
        <v>28489</v>
      </c>
      <c r="J22" s="49">
        <v>0</v>
      </c>
      <c r="K22" s="49">
        <v>0</v>
      </c>
      <c r="L22" s="433">
        <f t="shared" si="1"/>
        <v>90214</v>
      </c>
      <c r="M22" s="49">
        <v>12390364</v>
      </c>
      <c r="N22" s="49">
        <v>4628178</v>
      </c>
      <c r="O22" s="49">
        <v>0</v>
      </c>
      <c r="P22" s="49">
        <v>0</v>
      </c>
      <c r="Q22" s="49">
        <f t="shared" si="2"/>
        <v>17018542</v>
      </c>
    </row>
    <row r="23" spans="1:17" ht="15">
      <c r="A23" s="409">
        <v>13</v>
      </c>
      <c r="B23" s="410" t="s">
        <v>912</v>
      </c>
      <c r="C23" s="429">
        <v>43766</v>
      </c>
      <c r="D23" s="418">
        <v>27428</v>
      </c>
      <c r="E23" s="49">
        <v>0</v>
      </c>
      <c r="F23" s="49">
        <v>0</v>
      </c>
      <c r="G23" s="49">
        <f t="shared" si="0"/>
        <v>71194</v>
      </c>
      <c r="H23" s="432">
        <v>37914</v>
      </c>
      <c r="I23" s="431">
        <v>23761</v>
      </c>
      <c r="J23" s="49">
        <v>0</v>
      </c>
      <c r="K23" s="49">
        <v>0</v>
      </c>
      <c r="L23" s="433">
        <f t="shared" si="1"/>
        <v>61675</v>
      </c>
      <c r="M23" s="49">
        <v>10328568</v>
      </c>
      <c r="N23" s="49">
        <v>3858034</v>
      </c>
      <c r="O23" s="49">
        <v>0</v>
      </c>
      <c r="P23" s="49">
        <v>0</v>
      </c>
      <c r="Q23" s="49">
        <f t="shared" si="2"/>
        <v>14186602</v>
      </c>
    </row>
    <row r="24" spans="1:17" ht="15">
      <c r="A24" s="409">
        <v>14</v>
      </c>
      <c r="B24" s="410" t="s">
        <v>913</v>
      </c>
      <c r="C24" s="429">
        <v>52248</v>
      </c>
      <c r="D24" s="418">
        <v>8077</v>
      </c>
      <c r="E24" s="49">
        <v>0</v>
      </c>
      <c r="F24" s="49">
        <v>0</v>
      </c>
      <c r="G24" s="49">
        <f t="shared" si="0"/>
        <v>60325</v>
      </c>
      <c r="H24" s="432">
        <v>45262</v>
      </c>
      <c r="I24" s="431">
        <v>6997</v>
      </c>
      <c r="J24" s="49">
        <v>0</v>
      </c>
      <c r="K24" s="49">
        <v>0</v>
      </c>
      <c r="L24" s="433">
        <f t="shared" si="1"/>
        <v>52259</v>
      </c>
      <c r="M24" s="49">
        <v>8179467</v>
      </c>
      <c r="N24" s="49">
        <v>3055280</v>
      </c>
      <c r="O24" s="49">
        <v>0</v>
      </c>
      <c r="P24" s="49">
        <v>0</v>
      </c>
      <c r="Q24" s="49">
        <f t="shared" si="2"/>
        <v>11234747</v>
      </c>
    </row>
    <row r="25" spans="1:17" ht="15">
      <c r="A25" s="409">
        <v>15</v>
      </c>
      <c r="B25" s="410" t="s">
        <v>914</v>
      </c>
      <c r="C25" s="429">
        <v>13080</v>
      </c>
      <c r="D25" s="418">
        <v>9062</v>
      </c>
      <c r="E25" s="49">
        <v>0</v>
      </c>
      <c r="F25" s="49">
        <v>0</v>
      </c>
      <c r="G25" s="49">
        <f t="shared" si="0"/>
        <v>22142</v>
      </c>
      <c r="H25" s="432">
        <v>11331</v>
      </c>
      <c r="I25" s="431">
        <v>7850</v>
      </c>
      <c r="J25" s="49">
        <v>0</v>
      </c>
      <c r="K25" s="49">
        <v>0</v>
      </c>
      <c r="L25" s="433">
        <f t="shared" si="1"/>
        <v>19181</v>
      </c>
      <c r="M25" s="49">
        <v>2595783</v>
      </c>
      <c r="N25" s="49">
        <v>969604</v>
      </c>
      <c r="O25" s="49">
        <v>0</v>
      </c>
      <c r="P25" s="49">
        <v>0</v>
      </c>
      <c r="Q25" s="49">
        <f t="shared" si="2"/>
        <v>3565387</v>
      </c>
    </row>
    <row r="26" spans="1:17" ht="15">
      <c r="A26" s="409">
        <v>16</v>
      </c>
      <c r="B26" s="410" t="s">
        <v>915</v>
      </c>
      <c r="C26" s="429">
        <v>20203</v>
      </c>
      <c r="D26" s="418">
        <v>6740</v>
      </c>
      <c r="E26" s="49">
        <v>0</v>
      </c>
      <c r="F26" s="49">
        <v>0</v>
      </c>
      <c r="G26" s="49">
        <f t="shared" si="0"/>
        <v>26943</v>
      </c>
      <c r="H26" s="432">
        <v>17502</v>
      </c>
      <c r="I26" s="431">
        <v>5839</v>
      </c>
      <c r="J26" s="49">
        <v>0</v>
      </c>
      <c r="K26" s="49">
        <v>0</v>
      </c>
      <c r="L26" s="433">
        <f t="shared" si="1"/>
        <v>23341</v>
      </c>
      <c r="M26" s="49">
        <v>3598427</v>
      </c>
      <c r="N26" s="49">
        <v>1344122</v>
      </c>
      <c r="O26" s="49">
        <v>0</v>
      </c>
      <c r="P26" s="49">
        <v>0</v>
      </c>
      <c r="Q26" s="49">
        <f t="shared" si="2"/>
        <v>4942549</v>
      </c>
    </row>
    <row r="27" spans="1:17" ht="15">
      <c r="A27" s="409">
        <v>17</v>
      </c>
      <c r="B27" s="410" t="s">
        <v>916</v>
      </c>
      <c r="C27" s="429">
        <v>86252</v>
      </c>
      <c r="D27" s="418">
        <v>8256</v>
      </c>
      <c r="E27" s="49">
        <v>0</v>
      </c>
      <c r="F27" s="49">
        <v>0</v>
      </c>
      <c r="G27" s="49">
        <f t="shared" si="0"/>
        <v>94508</v>
      </c>
      <c r="H27" s="432">
        <v>74720</v>
      </c>
      <c r="I27" s="431">
        <v>7152</v>
      </c>
      <c r="J27" s="49">
        <v>0</v>
      </c>
      <c r="K27" s="49">
        <v>0</v>
      </c>
      <c r="L27" s="433">
        <f t="shared" si="1"/>
        <v>81872</v>
      </c>
      <c r="M27" s="49">
        <v>13043496</v>
      </c>
      <c r="N27" s="49">
        <v>4872142</v>
      </c>
      <c r="O27" s="49">
        <v>0</v>
      </c>
      <c r="P27" s="49">
        <v>0</v>
      </c>
      <c r="Q27" s="49">
        <f t="shared" si="2"/>
        <v>17915638</v>
      </c>
    </row>
    <row r="28" spans="1:17" ht="15">
      <c r="A28" s="409">
        <v>18</v>
      </c>
      <c r="B28" s="410" t="s">
        <v>917</v>
      </c>
      <c r="C28" s="429">
        <v>36127</v>
      </c>
      <c r="D28" s="418">
        <v>13364</v>
      </c>
      <c r="E28" s="49">
        <v>0</v>
      </c>
      <c r="F28" s="49">
        <v>0</v>
      </c>
      <c r="G28" s="49">
        <f t="shared" si="0"/>
        <v>49491</v>
      </c>
      <c r="H28" s="432">
        <v>31297</v>
      </c>
      <c r="I28" s="431">
        <v>11577</v>
      </c>
      <c r="J28" s="49">
        <v>0</v>
      </c>
      <c r="K28" s="49">
        <v>0</v>
      </c>
      <c r="L28" s="433">
        <f t="shared" si="1"/>
        <v>42874</v>
      </c>
      <c r="M28" s="49">
        <v>7678668</v>
      </c>
      <c r="N28" s="49">
        <v>2868216</v>
      </c>
      <c r="O28" s="49">
        <v>0</v>
      </c>
      <c r="P28" s="49">
        <v>0</v>
      </c>
      <c r="Q28" s="49">
        <f t="shared" si="2"/>
        <v>10546884</v>
      </c>
    </row>
    <row r="29" spans="1:17" ht="15">
      <c r="A29" s="409">
        <v>19</v>
      </c>
      <c r="B29" s="410" t="s">
        <v>918</v>
      </c>
      <c r="C29" s="429">
        <v>116036</v>
      </c>
      <c r="D29" s="418">
        <v>19524</v>
      </c>
      <c r="E29" s="49">
        <v>0</v>
      </c>
      <c r="F29" s="49">
        <v>0</v>
      </c>
      <c r="G29" s="49">
        <f t="shared" si="0"/>
        <v>135560</v>
      </c>
      <c r="H29" s="432">
        <v>100522</v>
      </c>
      <c r="I29" s="431">
        <v>16914</v>
      </c>
      <c r="J29" s="49">
        <v>0</v>
      </c>
      <c r="K29" s="49">
        <v>0</v>
      </c>
      <c r="L29" s="433">
        <f t="shared" si="1"/>
        <v>117436</v>
      </c>
      <c r="M29" s="49">
        <v>18920035</v>
      </c>
      <c r="N29" s="49">
        <v>7067208</v>
      </c>
      <c r="O29" s="49">
        <v>0</v>
      </c>
      <c r="P29" s="49">
        <v>0</v>
      </c>
      <c r="Q29" s="49">
        <f t="shared" si="2"/>
        <v>25987243</v>
      </c>
    </row>
    <row r="30" spans="1:17" ht="15">
      <c r="A30" s="409">
        <v>20</v>
      </c>
      <c r="B30" s="410" t="s">
        <v>919</v>
      </c>
      <c r="C30" s="429">
        <v>49476</v>
      </c>
      <c r="D30" s="418">
        <v>11052</v>
      </c>
      <c r="E30" s="49">
        <v>0</v>
      </c>
      <c r="F30" s="49">
        <v>0</v>
      </c>
      <c r="G30" s="49">
        <f t="shared" si="0"/>
        <v>60528</v>
      </c>
      <c r="H30" s="432">
        <v>42861</v>
      </c>
      <c r="I30" s="431">
        <v>9574</v>
      </c>
      <c r="J30" s="49">
        <v>0</v>
      </c>
      <c r="K30" s="49">
        <v>0</v>
      </c>
      <c r="L30" s="433">
        <f t="shared" si="1"/>
        <v>52435</v>
      </c>
      <c r="M30" s="49">
        <v>7667755</v>
      </c>
      <c r="N30" s="49">
        <v>2864140</v>
      </c>
      <c r="O30" s="49">
        <v>0</v>
      </c>
      <c r="P30" s="49">
        <v>0</v>
      </c>
      <c r="Q30" s="49">
        <f t="shared" si="2"/>
        <v>10531895</v>
      </c>
    </row>
    <row r="31" spans="1:17" ht="15">
      <c r="A31" s="409">
        <v>21</v>
      </c>
      <c r="B31" s="410" t="s">
        <v>920</v>
      </c>
      <c r="C31" s="429">
        <v>76903</v>
      </c>
      <c r="D31" s="418">
        <v>19646</v>
      </c>
      <c r="E31" s="49">
        <v>0</v>
      </c>
      <c r="F31" s="49">
        <v>0</v>
      </c>
      <c r="G31" s="49">
        <f t="shared" si="0"/>
        <v>96549</v>
      </c>
      <c r="H31" s="432">
        <v>66621</v>
      </c>
      <c r="I31" s="431">
        <v>17019</v>
      </c>
      <c r="J31" s="49">
        <v>0</v>
      </c>
      <c r="K31" s="49">
        <v>0</v>
      </c>
      <c r="L31" s="433">
        <f t="shared" si="1"/>
        <v>83640</v>
      </c>
      <c r="M31" s="49">
        <v>13380900</v>
      </c>
      <c r="N31" s="49">
        <v>4998173</v>
      </c>
      <c r="O31" s="49">
        <v>0</v>
      </c>
      <c r="P31" s="49">
        <v>0</v>
      </c>
      <c r="Q31" s="49">
        <f t="shared" si="2"/>
        <v>18379073</v>
      </c>
    </row>
    <row r="32" spans="1:17" ht="15">
      <c r="A32" s="409">
        <v>22</v>
      </c>
      <c r="B32" s="410" t="s">
        <v>921</v>
      </c>
      <c r="C32" s="429">
        <v>26806</v>
      </c>
      <c r="D32" s="418">
        <v>35528</v>
      </c>
      <c r="E32" s="49">
        <v>0</v>
      </c>
      <c r="F32" s="49">
        <v>0</v>
      </c>
      <c r="G32" s="49">
        <f t="shared" si="0"/>
        <v>62334</v>
      </c>
      <c r="H32" s="432">
        <v>23222</v>
      </c>
      <c r="I32" s="431">
        <v>30778</v>
      </c>
      <c r="J32" s="49">
        <v>0</v>
      </c>
      <c r="K32" s="49">
        <v>0</v>
      </c>
      <c r="L32" s="433">
        <f t="shared" si="1"/>
        <v>54000</v>
      </c>
      <c r="M32" s="49">
        <v>8479050</v>
      </c>
      <c r="N32" s="49">
        <v>3167183</v>
      </c>
      <c r="O32" s="49">
        <v>0</v>
      </c>
      <c r="P32" s="49">
        <v>0</v>
      </c>
      <c r="Q32" s="49">
        <f t="shared" si="2"/>
        <v>11646233</v>
      </c>
    </row>
    <row r="33" spans="1:17" ht="15">
      <c r="A33" s="409">
        <v>23</v>
      </c>
      <c r="B33" s="410" t="s">
        <v>922</v>
      </c>
      <c r="C33" s="429">
        <v>75036</v>
      </c>
      <c r="D33" s="418">
        <v>36978</v>
      </c>
      <c r="E33" s="49">
        <v>0</v>
      </c>
      <c r="F33" s="49">
        <v>0</v>
      </c>
      <c r="G33" s="49">
        <f t="shared" si="0"/>
        <v>112014</v>
      </c>
      <c r="H33" s="432">
        <v>65003</v>
      </c>
      <c r="I33" s="431">
        <v>32034</v>
      </c>
      <c r="J33" s="49">
        <v>0</v>
      </c>
      <c r="K33" s="49">
        <v>0</v>
      </c>
      <c r="L33" s="433">
        <f t="shared" si="1"/>
        <v>97037</v>
      </c>
      <c r="M33" s="49">
        <v>13039759</v>
      </c>
      <c r="N33" s="49">
        <v>4870746</v>
      </c>
      <c r="O33" s="49">
        <v>0</v>
      </c>
      <c r="P33" s="49">
        <v>0</v>
      </c>
      <c r="Q33" s="49">
        <f t="shared" si="2"/>
        <v>17910505</v>
      </c>
    </row>
    <row r="34" spans="1:17" ht="15">
      <c r="A34" s="409">
        <v>24</v>
      </c>
      <c r="B34" s="410" t="s">
        <v>923</v>
      </c>
      <c r="C34" s="429">
        <v>76452</v>
      </c>
      <c r="D34" s="418">
        <v>19987</v>
      </c>
      <c r="E34" s="49">
        <v>0</v>
      </c>
      <c r="F34" s="49">
        <v>0</v>
      </c>
      <c r="G34" s="49">
        <f t="shared" si="0"/>
        <v>96439</v>
      </c>
      <c r="H34" s="432">
        <v>66231</v>
      </c>
      <c r="I34" s="431">
        <v>17315</v>
      </c>
      <c r="J34" s="49">
        <v>0</v>
      </c>
      <c r="K34" s="49">
        <v>0</v>
      </c>
      <c r="L34" s="433">
        <f t="shared" si="1"/>
        <v>83546</v>
      </c>
      <c r="M34" s="49">
        <v>12880549</v>
      </c>
      <c r="N34" s="49">
        <v>4811277</v>
      </c>
      <c r="O34" s="49">
        <v>0</v>
      </c>
      <c r="P34" s="49">
        <v>0</v>
      </c>
      <c r="Q34" s="49">
        <f t="shared" si="2"/>
        <v>17691826</v>
      </c>
    </row>
    <row r="35" spans="1:17" ht="15">
      <c r="A35" s="409">
        <v>25</v>
      </c>
      <c r="B35" s="410" t="s">
        <v>924</v>
      </c>
      <c r="C35" s="429">
        <v>49133</v>
      </c>
      <c r="D35" s="418">
        <v>7612</v>
      </c>
      <c r="E35" s="49">
        <v>0</v>
      </c>
      <c r="F35" s="49">
        <v>0</v>
      </c>
      <c r="G35" s="49">
        <f t="shared" si="0"/>
        <v>56745</v>
      </c>
      <c r="H35" s="432">
        <v>42564</v>
      </c>
      <c r="I35" s="431">
        <v>6594</v>
      </c>
      <c r="J35" s="49">
        <v>0</v>
      </c>
      <c r="K35" s="49">
        <v>0</v>
      </c>
      <c r="L35" s="433">
        <f t="shared" si="1"/>
        <v>49158</v>
      </c>
      <c r="M35" s="49">
        <v>7779127</v>
      </c>
      <c r="N35" s="49">
        <v>2905740</v>
      </c>
      <c r="O35" s="49">
        <v>0</v>
      </c>
      <c r="P35" s="49">
        <v>0</v>
      </c>
      <c r="Q35" s="49">
        <f t="shared" si="2"/>
        <v>10684867</v>
      </c>
    </row>
    <row r="36" spans="1:17" ht="15">
      <c r="A36" s="409">
        <v>26</v>
      </c>
      <c r="B36" s="410" t="s">
        <v>925</v>
      </c>
      <c r="C36" s="429">
        <v>42757</v>
      </c>
      <c r="D36" s="418">
        <v>122950</v>
      </c>
      <c r="E36" s="49">
        <v>0</v>
      </c>
      <c r="F36" s="49">
        <v>0</v>
      </c>
      <c r="G36" s="49">
        <f t="shared" si="0"/>
        <v>165707</v>
      </c>
      <c r="H36" s="432">
        <v>37041</v>
      </c>
      <c r="I36" s="431">
        <v>106512</v>
      </c>
      <c r="J36" s="49">
        <v>0</v>
      </c>
      <c r="K36" s="49">
        <v>0</v>
      </c>
      <c r="L36" s="433">
        <f>SUM(H36:K36)</f>
        <v>143553</v>
      </c>
      <c r="M36" s="49">
        <v>20223757</v>
      </c>
      <c r="N36" s="49">
        <v>7554188</v>
      </c>
      <c r="O36" s="49">
        <v>0</v>
      </c>
      <c r="P36" s="49">
        <v>0</v>
      </c>
      <c r="Q36" s="49">
        <f t="shared" si="2"/>
        <v>27777945</v>
      </c>
    </row>
    <row r="37" spans="1:17" ht="15">
      <c r="A37" s="409">
        <v>27</v>
      </c>
      <c r="B37" s="410" t="s">
        <v>926</v>
      </c>
      <c r="C37" s="429">
        <v>73604</v>
      </c>
      <c r="D37" s="418">
        <v>7155</v>
      </c>
      <c r="E37" s="49">
        <v>0</v>
      </c>
      <c r="F37" s="49">
        <v>0</v>
      </c>
      <c r="G37" s="49">
        <f t="shared" si="0"/>
        <v>80759</v>
      </c>
      <c r="H37" s="432">
        <v>63763</v>
      </c>
      <c r="I37" s="431">
        <v>6198</v>
      </c>
      <c r="J37" s="49">
        <v>0</v>
      </c>
      <c r="K37" s="49">
        <v>0</v>
      </c>
      <c r="L37" s="433">
        <f aca="true" t="shared" si="3" ref="L37:L43">SUM(H37:K37)</f>
        <v>69961</v>
      </c>
      <c r="M37" s="49">
        <v>10629346</v>
      </c>
      <c r="N37" s="49">
        <v>3970384</v>
      </c>
      <c r="O37" s="49">
        <v>0</v>
      </c>
      <c r="P37" s="49">
        <v>0</v>
      </c>
      <c r="Q37" s="49">
        <f t="shared" si="2"/>
        <v>14599730</v>
      </c>
    </row>
    <row r="38" spans="1:17" ht="15">
      <c r="A38" s="409">
        <v>28</v>
      </c>
      <c r="B38" s="410" t="s">
        <v>927</v>
      </c>
      <c r="C38" s="429">
        <v>112721</v>
      </c>
      <c r="D38" s="418">
        <v>16712</v>
      </c>
      <c r="E38" s="49">
        <v>0</v>
      </c>
      <c r="F38" s="49">
        <v>0</v>
      </c>
      <c r="G38" s="49">
        <f t="shared" si="0"/>
        <v>129433</v>
      </c>
      <c r="H38" s="432">
        <v>97650</v>
      </c>
      <c r="I38" s="431">
        <v>14478</v>
      </c>
      <c r="J38" s="49">
        <v>0</v>
      </c>
      <c r="K38" s="49">
        <v>0</v>
      </c>
      <c r="L38" s="433">
        <f t="shared" si="3"/>
        <v>112128</v>
      </c>
      <c r="M38" s="49">
        <v>17389685</v>
      </c>
      <c r="N38" s="49">
        <v>6495575</v>
      </c>
      <c r="O38" s="49">
        <v>0</v>
      </c>
      <c r="P38" s="49">
        <v>0</v>
      </c>
      <c r="Q38" s="49">
        <f t="shared" si="2"/>
        <v>23885260</v>
      </c>
    </row>
    <row r="39" spans="1:17" ht="15">
      <c r="A39" s="409">
        <v>29</v>
      </c>
      <c r="B39" s="410" t="s">
        <v>928</v>
      </c>
      <c r="C39" s="429">
        <v>29473</v>
      </c>
      <c r="D39" s="418">
        <v>63027</v>
      </c>
      <c r="E39" s="49">
        <v>0</v>
      </c>
      <c r="F39" s="49">
        <v>0</v>
      </c>
      <c r="G39" s="49">
        <f t="shared" si="0"/>
        <v>92500</v>
      </c>
      <c r="H39" s="432">
        <v>25532</v>
      </c>
      <c r="I39" s="431">
        <v>54601</v>
      </c>
      <c r="J39" s="49">
        <v>0</v>
      </c>
      <c r="K39" s="49">
        <v>0</v>
      </c>
      <c r="L39" s="433">
        <f t="shared" si="3"/>
        <v>80133</v>
      </c>
      <c r="M39" s="49">
        <v>9862600</v>
      </c>
      <c r="N39" s="49">
        <v>3683981</v>
      </c>
      <c r="O39" s="49">
        <v>0</v>
      </c>
      <c r="P39" s="49">
        <v>0</v>
      </c>
      <c r="Q39" s="49">
        <f t="shared" si="2"/>
        <v>13546581</v>
      </c>
    </row>
    <row r="40" spans="1:17" ht="15">
      <c r="A40" s="409">
        <v>30</v>
      </c>
      <c r="B40" s="410" t="s">
        <v>929</v>
      </c>
      <c r="C40" s="429">
        <v>126581</v>
      </c>
      <c r="D40" s="418">
        <v>31277</v>
      </c>
      <c r="E40" s="49">
        <v>0</v>
      </c>
      <c r="F40" s="49">
        <v>0</v>
      </c>
      <c r="G40" s="49">
        <f t="shared" si="0"/>
        <v>157858</v>
      </c>
      <c r="H40" s="432">
        <v>109657</v>
      </c>
      <c r="I40" s="431">
        <v>27096</v>
      </c>
      <c r="J40" s="49">
        <v>0</v>
      </c>
      <c r="K40" s="49">
        <v>0</v>
      </c>
      <c r="L40" s="433">
        <f t="shared" si="3"/>
        <v>136753</v>
      </c>
      <c r="M40" s="49">
        <v>23173687</v>
      </c>
      <c r="N40" s="49">
        <v>8656077</v>
      </c>
      <c r="O40" s="49">
        <v>0</v>
      </c>
      <c r="P40" s="49">
        <v>0</v>
      </c>
      <c r="Q40" s="49">
        <f t="shared" si="2"/>
        <v>31829764</v>
      </c>
    </row>
    <row r="41" spans="1:17" ht="15">
      <c r="A41" s="409">
        <v>31</v>
      </c>
      <c r="B41" s="410" t="s">
        <v>930</v>
      </c>
      <c r="C41" s="429">
        <v>142386</v>
      </c>
      <c r="D41" s="418">
        <v>35750</v>
      </c>
      <c r="E41" s="49">
        <v>0</v>
      </c>
      <c r="F41" s="49">
        <v>0</v>
      </c>
      <c r="G41" s="49">
        <f t="shared" si="0"/>
        <v>178136</v>
      </c>
      <c r="H41" s="432">
        <v>123350</v>
      </c>
      <c r="I41" s="431">
        <v>30970</v>
      </c>
      <c r="J41" s="49">
        <v>0</v>
      </c>
      <c r="K41" s="49">
        <v>0</v>
      </c>
      <c r="L41" s="433">
        <f t="shared" si="3"/>
        <v>154320</v>
      </c>
      <c r="M41" s="49">
        <v>23770909</v>
      </c>
      <c r="N41" s="49">
        <v>8879157</v>
      </c>
      <c r="O41" s="49">
        <v>0</v>
      </c>
      <c r="P41" s="49">
        <v>0</v>
      </c>
      <c r="Q41" s="49">
        <f t="shared" si="2"/>
        <v>32650066</v>
      </c>
    </row>
    <row r="42" spans="1:17" ht="15">
      <c r="A42" s="409">
        <v>32</v>
      </c>
      <c r="B42" s="410" t="s">
        <v>931</v>
      </c>
      <c r="C42" s="429">
        <v>48908</v>
      </c>
      <c r="D42" s="418">
        <v>53970</v>
      </c>
      <c r="E42" s="49">
        <v>0</v>
      </c>
      <c r="F42" s="49">
        <v>0</v>
      </c>
      <c r="G42" s="49">
        <f t="shared" si="0"/>
        <v>102878</v>
      </c>
      <c r="H42" s="432">
        <v>42369</v>
      </c>
      <c r="I42" s="431">
        <v>46754</v>
      </c>
      <c r="J42" s="49">
        <v>0</v>
      </c>
      <c r="K42" s="49">
        <v>0</v>
      </c>
      <c r="L42" s="433">
        <f t="shared" si="3"/>
        <v>89123</v>
      </c>
      <c r="M42" s="49">
        <v>13643707</v>
      </c>
      <c r="N42" s="49">
        <v>5096339</v>
      </c>
      <c r="O42" s="49">
        <v>0</v>
      </c>
      <c r="P42" s="49">
        <v>0</v>
      </c>
      <c r="Q42" s="49">
        <f t="shared" si="2"/>
        <v>18740046</v>
      </c>
    </row>
    <row r="43" spans="1:17" s="51" customFormat="1" ht="15">
      <c r="A43" s="413"/>
      <c r="B43" s="414" t="s">
        <v>85</v>
      </c>
      <c r="C43" s="356">
        <f>SUM(C11:C42)</f>
        <v>2037898</v>
      </c>
      <c r="D43" s="356">
        <f>SUM(D11:D42)</f>
        <v>761412</v>
      </c>
      <c r="E43" s="356">
        <v>0</v>
      </c>
      <c r="F43" s="356">
        <v>0</v>
      </c>
      <c r="G43" s="356">
        <f t="shared" si="0"/>
        <v>2799310</v>
      </c>
      <c r="H43" s="440">
        <f>SUM(H11:H42)</f>
        <v>1765431</v>
      </c>
      <c r="I43" s="440">
        <f>SUM(I11:I42)</f>
        <v>659612</v>
      </c>
      <c r="J43" s="356">
        <v>0</v>
      </c>
      <c r="K43" s="356">
        <v>0</v>
      </c>
      <c r="L43" s="441">
        <f t="shared" si="3"/>
        <v>2425043</v>
      </c>
      <c r="M43" s="356">
        <f>SUM(M11:M42)</f>
        <v>377956567</v>
      </c>
      <c r="N43" s="356">
        <f>SUM(N11:N42)</f>
        <v>141178266</v>
      </c>
      <c r="O43" s="49">
        <v>0</v>
      </c>
      <c r="P43" s="49">
        <v>0</v>
      </c>
      <c r="Q43" s="356">
        <f t="shared" si="2"/>
        <v>519134833</v>
      </c>
    </row>
    <row r="44" spans="1:17" ht="14.25">
      <c r="A44" s="427"/>
      <c r="B44" s="52"/>
      <c r="C44" s="52"/>
      <c r="D44" s="52"/>
      <c r="E44" s="52"/>
      <c r="F44" s="52"/>
      <c r="G44" s="52"/>
      <c r="H44" s="52"/>
      <c r="I44" s="52"/>
      <c r="J44" s="52"/>
      <c r="K44" s="52"/>
      <c r="L44" s="52"/>
      <c r="M44" s="52"/>
      <c r="N44" s="52"/>
      <c r="O44" s="52"/>
      <c r="P44" s="52"/>
      <c r="Q44" s="52"/>
    </row>
    <row r="45" ht="14.25">
      <c r="A45" s="415" t="s">
        <v>8</v>
      </c>
    </row>
    <row r="46" ht="14.25">
      <c r="A46" s="46" t="s">
        <v>9</v>
      </c>
    </row>
    <row r="47" spans="1:12" ht="15">
      <c r="A47" s="46" t="s">
        <v>10</v>
      </c>
      <c r="I47" s="269"/>
      <c r="J47" s="269"/>
      <c r="K47" s="269"/>
      <c r="L47" s="269"/>
    </row>
    <row r="48" spans="1:12" ht="15">
      <c r="A48" s="46" t="s">
        <v>418</v>
      </c>
      <c r="J48" s="269"/>
      <c r="K48" s="269"/>
      <c r="L48" s="269"/>
    </row>
    <row r="49" spans="3:13" ht="14.25">
      <c r="C49" s="46" t="s">
        <v>419</v>
      </c>
      <c r="E49" s="52"/>
      <c r="F49" s="52"/>
      <c r="G49" s="52"/>
      <c r="H49" s="52"/>
      <c r="I49" s="52"/>
      <c r="J49" s="52"/>
      <c r="K49" s="52"/>
      <c r="L49" s="52"/>
      <c r="M49" s="52"/>
    </row>
    <row r="50" spans="1:17" ht="27" customHeight="1">
      <c r="A50" s="51"/>
      <c r="B50" s="51"/>
      <c r="C50" s="51"/>
      <c r="D50" s="51"/>
      <c r="E50" s="51"/>
      <c r="F50" s="51"/>
      <c r="G50" s="51"/>
      <c r="I50" s="51"/>
      <c r="J50" s="12"/>
      <c r="K50" s="619" t="s">
        <v>887</v>
      </c>
      <c r="L50" s="619"/>
      <c r="M50" s="619"/>
      <c r="N50" s="619"/>
      <c r="O50" s="619"/>
      <c r="P50" s="368"/>
      <c r="Q50" s="368"/>
    </row>
    <row r="51" spans="1:17" ht="12.75" customHeight="1">
      <c r="A51" s="368"/>
      <c r="B51" s="368"/>
      <c r="C51" s="368"/>
      <c r="D51" s="368"/>
      <c r="E51" s="368"/>
      <c r="F51" s="368"/>
      <c r="G51" s="368"/>
      <c r="H51" s="368"/>
      <c r="I51" s="368"/>
      <c r="J51" s="12"/>
      <c r="K51" s="619" t="s">
        <v>888</v>
      </c>
      <c r="L51" s="619"/>
      <c r="M51" s="619"/>
      <c r="N51" s="619"/>
      <c r="O51" s="619"/>
      <c r="P51" s="368"/>
      <c r="Q51" s="368"/>
    </row>
    <row r="52" spans="1:17" ht="15.75">
      <c r="A52" s="368"/>
      <c r="B52" s="368"/>
      <c r="C52" s="368"/>
      <c r="D52" s="368"/>
      <c r="E52" s="368"/>
      <c r="F52" s="368"/>
      <c r="G52" s="368"/>
      <c r="H52" s="368"/>
      <c r="I52" s="368"/>
      <c r="J52" s="397"/>
      <c r="K52" s="397"/>
      <c r="L52" s="397"/>
      <c r="M52" s="728"/>
      <c r="N52" s="728"/>
      <c r="O52" s="729"/>
      <c r="P52" s="368"/>
      <c r="Q52" s="368"/>
    </row>
    <row r="53" spans="1:17" ht="15.75">
      <c r="A53" s="51"/>
      <c r="B53" s="51"/>
      <c r="C53" s="51"/>
      <c r="D53" s="51"/>
      <c r="E53" s="51"/>
      <c r="F53" s="51"/>
      <c r="J53" s="719" t="s">
        <v>889</v>
      </c>
      <c r="K53" s="719"/>
      <c r="L53" s="348"/>
      <c r="M53" s="348"/>
      <c r="N53" s="348"/>
      <c r="O53" s="348"/>
      <c r="P53" s="302"/>
      <c r="Q53" s="302"/>
    </row>
    <row r="54" spans="1:15" ht="15.75">
      <c r="A54" s="416"/>
      <c r="B54" s="416"/>
      <c r="C54" s="416"/>
      <c r="D54" s="416"/>
      <c r="E54" s="416"/>
      <c r="F54" s="416"/>
      <c r="G54" s="416"/>
      <c r="H54" s="416"/>
      <c r="I54" s="416"/>
      <c r="J54" s="348"/>
      <c r="K54" s="348"/>
      <c r="L54" s="348"/>
      <c r="M54" s="348"/>
      <c r="N54" s="348"/>
      <c r="O54" s="348"/>
    </row>
    <row r="55" spans="10:15" ht="15.75">
      <c r="J55" s="12"/>
      <c r="K55" s="619" t="s">
        <v>890</v>
      </c>
      <c r="L55" s="619"/>
      <c r="M55" s="619"/>
      <c r="N55" s="619"/>
      <c r="O55" s="619"/>
    </row>
    <row r="56" spans="10:15" ht="15">
      <c r="J56" s="397"/>
      <c r="K56" s="397"/>
      <c r="L56" s="397"/>
      <c r="M56" s="397"/>
      <c r="N56" s="397"/>
      <c r="O56" s="397"/>
    </row>
  </sheetData>
  <sheetProtection/>
  <mergeCells count="16">
    <mergeCell ref="K55:O55"/>
    <mergeCell ref="A5:O5"/>
    <mergeCell ref="O1:Q1"/>
    <mergeCell ref="A2:L2"/>
    <mergeCell ref="A3:L3"/>
    <mergeCell ref="A8:A9"/>
    <mergeCell ref="B8:B9"/>
    <mergeCell ref="C8:G8"/>
    <mergeCell ref="H8:L8"/>
    <mergeCell ref="M8:Q8"/>
    <mergeCell ref="A7:B7"/>
    <mergeCell ref="N7:Q7"/>
    <mergeCell ref="K50:O50"/>
    <mergeCell ref="K51:O51"/>
    <mergeCell ref="M52:O52"/>
    <mergeCell ref="J53:K53"/>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59" r:id="rId1"/>
</worksheet>
</file>

<file path=xl/worksheets/sheet12.xml><?xml version="1.0" encoding="utf-8"?>
<worksheet xmlns="http://schemas.openxmlformats.org/spreadsheetml/2006/main" xmlns:r="http://schemas.openxmlformats.org/officeDocument/2006/relationships">
  <sheetPr>
    <pageSetUpPr fitToPage="1"/>
  </sheetPr>
  <dimension ref="A1:R56"/>
  <sheetViews>
    <sheetView view="pageBreakPreview" zoomScaleSheetLayoutView="100" zoomScalePageLayoutView="0" workbookViewId="0" topLeftCell="A33">
      <selection activeCell="E55" sqref="E55"/>
    </sheetView>
  </sheetViews>
  <sheetFormatPr defaultColWidth="9.140625" defaultRowHeight="12.75"/>
  <cols>
    <col min="1" max="1" width="7.140625" style="46" customWidth="1"/>
    <col min="2" max="2" width="16.00390625" style="46" customWidth="1"/>
    <col min="3" max="3" width="11.8515625" style="46" customWidth="1"/>
    <col min="4" max="4" width="9.28125" style="46" customWidth="1"/>
    <col min="5" max="5" width="9.140625" style="46" customWidth="1"/>
    <col min="6" max="6" width="10.7109375" style="46" customWidth="1"/>
    <col min="7" max="7" width="10.8515625" style="46" customWidth="1"/>
    <col min="8" max="8" width="12.00390625" style="46" customWidth="1"/>
    <col min="9" max="9" width="10.8515625" style="46" customWidth="1"/>
    <col min="10" max="10" width="10.28125" style="46" customWidth="1"/>
    <col min="11" max="11" width="11.28125" style="46" customWidth="1"/>
    <col min="12" max="12" width="13.8515625" style="46" customWidth="1"/>
    <col min="13" max="13" width="11.7109375" style="46" customWidth="1"/>
    <col min="14" max="14" width="11.421875" style="46" customWidth="1"/>
    <col min="15" max="15" width="11.00390625" style="46" customWidth="1"/>
    <col min="16" max="16" width="10.57421875" style="46" customWidth="1"/>
    <col min="17" max="17" width="11.00390625" style="46" customWidth="1"/>
    <col min="18" max="18" width="9.140625" style="46" hidden="1" customWidth="1"/>
    <col min="19" max="16384" width="9.140625" style="46" customWidth="1"/>
  </cols>
  <sheetData>
    <row r="1" spans="15:17" ht="12.75" customHeight="1">
      <c r="O1" s="736" t="s">
        <v>57</v>
      </c>
      <c r="P1" s="736"/>
      <c r="Q1" s="736"/>
    </row>
    <row r="2" spans="1:16" ht="15">
      <c r="A2" s="578" t="s">
        <v>0</v>
      </c>
      <c r="B2" s="578"/>
      <c r="C2" s="578"/>
      <c r="D2" s="578"/>
      <c r="E2" s="578"/>
      <c r="F2" s="578"/>
      <c r="G2" s="578"/>
      <c r="H2" s="578"/>
      <c r="I2" s="578"/>
      <c r="J2" s="578"/>
      <c r="K2" s="578"/>
      <c r="L2" s="578"/>
      <c r="M2" s="416"/>
      <c r="N2" s="416"/>
      <c r="O2" s="416"/>
      <c r="P2" s="416"/>
    </row>
    <row r="3" spans="1:16" ht="15">
      <c r="A3" s="578" t="s">
        <v>690</v>
      </c>
      <c r="B3" s="578"/>
      <c r="C3" s="578"/>
      <c r="D3" s="578"/>
      <c r="E3" s="578"/>
      <c r="F3" s="578"/>
      <c r="G3" s="578"/>
      <c r="H3" s="578"/>
      <c r="I3" s="578"/>
      <c r="J3" s="578"/>
      <c r="K3" s="578"/>
      <c r="L3" s="578"/>
      <c r="M3" s="302"/>
      <c r="N3" s="302"/>
      <c r="O3" s="302"/>
      <c r="P3" s="302"/>
    </row>
    <row r="4" ht="11.25" customHeight="1"/>
    <row r="5" spans="1:12" ht="15">
      <c r="A5" s="735" t="s">
        <v>831</v>
      </c>
      <c r="B5" s="735"/>
      <c r="C5" s="735"/>
      <c r="D5" s="735"/>
      <c r="E5" s="735"/>
      <c r="F5" s="735"/>
      <c r="G5" s="735"/>
      <c r="H5" s="735"/>
      <c r="I5" s="735"/>
      <c r="J5" s="735"/>
      <c r="K5" s="735"/>
      <c r="L5" s="735"/>
    </row>
    <row r="7" spans="1:18" ht="12" customHeight="1">
      <c r="A7" s="717" t="s">
        <v>1011</v>
      </c>
      <c r="B7" s="717"/>
      <c r="N7" s="734" t="s">
        <v>766</v>
      </c>
      <c r="O7" s="734"/>
      <c r="P7" s="734"/>
      <c r="Q7" s="734"/>
      <c r="R7" s="734"/>
    </row>
    <row r="8" spans="1:17" s="51" customFormat="1" ht="29.25" customHeight="1">
      <c r="A8" s="647" t="s">
        <v>2</v>
      </c>
      <c r="B8" s="647" t="s">
        <v>3</v>
      </c>
      <c r="C8" s="600" t="s">
        <v>774</v>
      </c>
      <c r="D8" s="600"/>
      <c r="E8" s="600"/>
      <c r="F8" s="740"/>
      <c r="G8" s="740"/>
      <c r="H8" s="737" t="s">
        <v>625</v>
      </c>
      <c r="I8" s="600"/>
      <c r="J8" s="600"/>
      <c r="K8" s="600"/>
      <c r="L8" s="600"/>
      <c r="M8" s="607" t="s">
        <v>105</v>
      </c>
      <c r="N8" s="738"/>
      <c r="O8" s="738"/>
      <c r="P8" s="738"/>
      <c r="Q8" s="608"/>
    </row>
    <row r="9" spans="1:18" s="51" customFormat="1" ht="51" customHeight="1">
      <c r="A9" s="647"/>
      <c r="B9" s="647"/>
      <c r="C9" s="48" t="s">
        <v>203</v>
      </c>
      <c r="D9" s="48" t="s">
        <v>204</v>
      </c>
      <c r="E9" s="48" t="s">
        <v>345</v>
      </c>
      <c r="F9" s="407" t="s">
        <v>209</v>
      </c>
      <c r="G9" s="407" t="s">
        <v>110</v>
      </c>
      <c r="H9" s="48" t="s">
        <v>203</v>
      </c>
      <c r="I9" s="48" t="s">
        <v>204</v>
      </c>
      <c r="J9" s="48" t="s">
        <v>345</v>
      </c>
      <c r="K9" s="48" t="s">
        <v>209</v>
      </c>
      <c r="L9" s="48" t="s">
        <v>111</v>
      </c>
      <c r="M9" s="48" t="s">
        <v>203</v>
      </c>
      <c r="N9" s="48" t="s">
        <v>204</v>
      </c>
      <c r="O9" s="48" t="s">
        <v>345</v>
      </c>
      <c r="P9" s="407" t="s">
        <v>209</v>
      </c>
      <c r="Q9" s="48" t="s">
        <v>112</v>
      </c>
      <c r="R9" s="356"/>
    </row>
    <row r="10" spans="1:17" s="51" customFormat="1" ht="15">
      <c r="A10" s="48">
        <v>1</v>
      </c>
      <c r="B10" s="48">
        <v>2</v>
      </c>
      <c r="C10" s="48">
        <v>3</v>
      </c>
      <c r="D10" s="48">
        <v>4</v>
      </c>
      <c r="E10" s="48">
        <v>5</v>
      </c>
      <c r="F10" s="407">
        <v>6</v>
      </c>
      <c r="G10" s="48">
        <v>7</v>
      </c>
      <c r="H10" s="48">
        <v>8</v>
      </c>
      <c r="I10" s="48">
        <v>9</v>
      </c>
      <c r="J10" s="48">
        <v>10</v>
      </c>
      <c r="K10" s="48">
        <v>11</v>
      </c>
      <c r="L10" s="48">
        <v>12</v>
      </c>
      <c r="M10" s="48">
        <v>13</v>
      </c>
      <c r="N10" s="47">
        <v>14</v>
      </c>
      <c r="O10" s="160">
        <v>15</v>
      </c>
      <c r="P10" s="48">
        <v>16</v>
      </c>
      <c r="Q10" s="48">
        <v>17</v>
      </c>
    </row>
    <row r="11" spans="1:17" ht="14.25">
      <c r="A11" s="409">
        <v>1</v>
      </c>
      <c r="B11" s="410" t="s">
        <v>900</v>
      </c>
      <c r="C11" s="418">
        <v>29955</v>
      </c>
      <c r="D11" s="418">
        <v>4197</v>
      </c>
      <c r="E11" s="418">
        <v>0</v>
      </c>
      <c r="F11" s="411">
        <v>0</v>
      </c>
      <c r="G11" s="411">
        <f>SUM(C11:F11)</f>
        <v>34152</v>
      </c>
      <c r="H11" s="437">
        <v>26243</v>
      </c>
      <c r="I11" s="438">
        <v>3677</v>
      </c>
      <c r="J11" s="418">
        <v>0</v>
      </c>
      <c r="K11" s="418">
        <v>0</v>
      </c>
      <c r="L11" s="49">
        <f>SUM(H11:K11)</f>
        <v>29920</v>
      </c>
      <c r="M11" s="49">
        <v>4852244</v>
      </c>
      <c r="N11" s="49">
        <v>1823797</v>
      </c>
      <c r="O11" s="49">
        <v>0</v>
      </c>
      <c r="P11" s="49">
        <v>0</v>
      </c>
      <c r="Q11" s="49">
        <f>SUM(M11:P11)</f>
        <v>6676041</v>
      </c>
    </row>
    <row r="12" spans="1:17" ht="14.25">
      <c r="A12" s="409">
        <v>2</v>
      </c>
      <c r="B12" s="410" t="s">
        <v>901</v>
      </c>
      <c r="C12" s="418">
        <v>22996</v>
      </c>
      <c r="D12" s="418">
        <v>30259</v>
      </c>
      <c r="E12" s="434">
        <v>64</v>
      </c>
      <c r="F12" s="411">
        <v>0</v>
      </c>
      <c r="G12" s="411">
        <f aca="true" t="shared" si="0" ref="G12:G43">SUM(C12:F12)</f>
        <v>53319</v>
      </c>
      <c r="H12" s="438">
        <v>20147</v>
      </c>
      <c r="I12" s="438">
        <v>26510</v>
      </c>
      <c r="J12" s="434">
        <v>64</v>
      </c>
      <c r="K12" s="418">
        <v>0</v>
      </c>
      <c r="L12" s="49">
        <f aca="true" t="shared" si="1" ref="L12:L43">SUM(H12:K12)</f>
        <v>46721</v>
      </c>
      <c r="M12" s="49">
        <v>11152456</v>
      </c>
      <c r="N12" s="49">
        <v>4191837</v>
      </c>
      <c r="O12" s="49">
        <v>102612</v>
      </c>
      <c r="P12" s="49">
        <v>0</v>
      </c>
      <c r="Q12" s="49">
        <f aca="true" t="shared" si="2" ref="Q12:Q43">SUM(M12:P12)</f>
        <v>15446905</v>
      </c>
    </row>
    <row r="13" spans="1:17" ht="14.25">
      <c r="A13" s="409">
        <v>3</v>
      </c>
      <c r="B13" s="410" t="s">
        <v>902</v>
      </c>
      <c r="C13" s="418">
        <v>47074</v>
      </c>
      <c r="D13" s="418">
        <v>9896</v>
      </c>
      <c r="E13" s="434">
        <v>260</v>
      </c>
      <c r="F13" s="411">
        <v>0</v>
      </c>
      <c r="G13" s="411">
        <f t="shared" si="0"/>
        <v>57230</v>
      </c>
      <c r="H13" s="438">
        <v>41242</v>
      </c>
      <c r="I13" s="438">
        <v>8670</v>
      </c>
      <c r="J13" s="434">
        <v>260</v>
      </c>
      <c r="K13" s="418">
        <v>0</v>
      </c>
      <c r="L13" s="49">
        <f t="shared" si="1"/>
        <v>50172</v>
      </c>
      <c r="M13" s="49">
        <v>10505771</v>
      </c>
      <c r="N13" s="49">
        <v>3948769</v>
      </c>
      <c r="O13" s="49">
        <v>102328</v>
      </c>
      <c r="P13" s="49">
        <v>0</v>
      </c>
      <c r="Q13" s="49">
        <f t="shared" si="2"/>
        <v>14556868</v>
      </c>
    </row>
    <row r="14" spans="1:17" ht="14.25">
      <c r="A14" s="409">
        <v>4</v>
      </c>
      <c r="B14" s="410" t="s">
        <v>903</v>
      </c>
      <c r="C14" s="418">
        <v>82644</v>
      </c>
      <c r="D14" s="418">
        <v>22104</v>
      </c>
      <c r="E14" s="434">
        <v>0</v>
      </c>
      <c r="F14" s="411">
        <v>0</v>
      </c>
      <c r="G14" s="411">
        <f t="shared" si="0"/>
        <v>104748</v>
      </c>
      <c r="H14" s="438">
        <v>72404</v>
      </c>
      <c r="I14" s="438">
        <v>19365</v>
      </c>
      <c r="J14" s="434">
        <v>0</v>
      </c>
      <c r="K14" s="418">
        <v>0</v>
      </c>
      <c r="L14" s="49">
        <f t="shared" si="1"/>
        <v>91769</v>
      </c>
      <c r="M14" s="49">
        <v>11749900</v>
      </c>
      <c r="N14" s="49">
        <v>4416396</v>
      </c>
      <c r="O14" s="49">
        <v>0</v>
      </c>
      <c r="P14" s="49">
        <v>0</v>
      </c>
      <c r="Q14" s="49">
        <f t="shared" si="2"/>
        <v>16166296</v>
      </c>
    </row>
    <row r="15" spans="1:17" ht="14.25">
      <c r="A15" s="409">
        <v>5</v>
      </c>
      <c r="B15" s="410" t="s">
        <v>904</v>
      </c>
      <c r="C15" s="435">
        <v>78887</v>
      </c>
      <c r="D15" s="435">
        <v>1935</v>
      </c>
      <c r="E15" s="436">
        <v>337</v>
      </c>
      <c r="F15" s="411">
        <v>0</v>
      </c>
      <c r="G15" s="411">
        <f t="shared" si="0"/>
        <v>81159</v>
      </c>
      <c r="H15" s="431">
        <v>69113</v>
      </c>
      <c r="I15" s="431">
        <v>1695</v>
      </c>
      <c r="J15" s="436">
        <v>337</v>
      </c>
      <c r="K15" s="418">
        <v>0</v>
      </c>
      <c r="L15" s="49">
        <f t="shared" si="1"/>
        <v>71145</v>
      </c>
      <c r="M15" s="49">
        <v>8522574</v>
      </c>
      <c r="N15" s="49">
        <v>3203352</v>
      </c>
      <c r="O15" s="49">
        <v>101759</v>
      </c>
      <c r="P15" s="49">
        <v>0</v>
      </c>
      <c r="Q15" s="49">
        <f t="shared" si="2"/>
        <v>11827685</v>
      </c>
    </row>
    <row r="16" spans="1:17" ht="14.25">
      <c r="A16" s="409">
        <v>6</v>
      </c>
      <c r="B16" s="410" t="s">
        <v>905</v>
      </c>
      <c r="C16" s="418">
        <v>45216</v>
      </c>
      <c r="D16" s="418">
        <v>17525</v>
      </c>
      <c r="E16" s="434">
        <v>0</v>
      </c>
      <c r="F16" s="411">
        <v>0</v>
      </c>
      <c r="G16" s="411">
        <f t="shared" si="0"/>
        <v>62741</v>
      </c>
      <c r="H16" s="438">
        <v>39613</v>
      </c>
      <c r="I16" s="438">
        <v>15354</v>
      </c>
      <c r="J16" s="434">
        <v>0</v>
      </c>
      <c r="K16" s="418">
        <v>0</v>
      </c>
      <c r="L16" s="49">
        <f t="shared" si="1"/>
        <v>54967</v>
      </c>
      <c r="M16" s="49">
        <v>11564352</v>
      </c>
      <c r="N16" s="49">
        <v>4346655</v>
      </c>
      <c r="O16" s="49">
        <v>0</v>
      </c>
      <c r="P16" s="49">
        <v>0</v>
      </c>
      <c r="Q16" s="49">
        <f t="shared" si="2"/>
        <v>15911007</v>
      </c>
    </row>
    <row r="17" spans="1:17" ht="14.25">
      <c r="A17" s="409">
        <v>7</v>
      </c>
      <c r="B17" s="410" t="s">
        <v>906</v>
      </c>
      <c r="C17" s="418">
        <v>44634</v>
      </c>
      <c r="D17" s="418">
        <v>6069</v>
      </c>
      <c r="E17" s="434">
        <v>338</v>
      </c>
      <c r="F17" s="411">
        <v>0</v>
      </c>
      <c r="G17" s="411">
        <f t="shared" si="0"/>
        <v>51041</v>
      </c>
      <c r="H17" s="438">
        <v>39104</v>
      </c>
      <c r="I17" s="438">
        <v>5317</v>
      </c>
      <c r="J17" s="434">
        <v>338</v>
      </c>
      <c r="K17" s="418">
        <v>0</v>
      </c>
      <c r="L17" s="49">
        <f t="shared" si="1"/>
        <v>44759</v>
      </c>
      <c r="M17" s="49">
        <v>8645596</v>
      </c>
      <c r="N17" s="49">
        <v>3249591</v>
      </c>
      <c r="O17" s="49">
        <v>144680</v>
      </c>
      <c r="P17" s="49">
        <v>0</v>
      </c>
      <c r="Q17" s="49">
        <f t="shared" si="2"/>
        <v>12039867</v>
      </c>
    </row>
    <row r="18" spans="1:17" ht="14.25">
      <c r="A18" s="409">
        <v>8</v>
      </c>
      <c r="B18" s="410" t="s">
        <v>907</v>
      </c>
      <c r="C18" s="418">
        <v>61713</v>
      </c>
      <c r="D18" s="418">
        <v>22685</v>
      </c>
      <c r="E18" s="434">
        <v>744</v>
      </c>
      <c r="F18" s="411">
        <v>0</v>
      </c>
      <c r="G18" s="411">
        <f t="shared" si="0"/>
        <v>85142</v>
      </c>
      <c r="H18" s="438">
        <v>54067</v>
      </c>
      <c r="I18" s="438">
        <v>19874</v>
      </c>
      <c r="J18" s="434">
        <v>744</v>
      </c>
      <c r="K18" s="418">
        <v>0</v>
      </c>
      <c r="L18" s="49">
        <f t="shared" si="1"/>
        <v>74685</v>
      </c>
      <c r="M18" s="49">
        <v>13770458</v>
      </c>
      <c r="N18" s="49">
        <v>5175856</v>
      </c>
      <c r="O18" s="49">
        <v>220573</v>
      </c>
      <c r="P18" s="49">
        <v>0</v>
      </c>
      <c r="Q18" s="49">
        <f t="shared" si="2"/>
        <v>19166887</v>
      </c>
    </row>
    <row r="19" spans="1:17" ht="14.25">
      <c r="A19" s="409">
        <v>9</v>
      </c>
      <c r="B19" s="410" t="s">
        <v>908</v>
      </c>
      <c r="C19" s="418">
        <v>14540</v>
      </c>
      <c r="D19" s="418">
        <v>17867</v>
      </c>
      <c r="E19" s="418">
        <v>0</v>
      </c>
      <c r="F19" s="411">
        <v>0</v>
      </c>
      <c r="G19" s="411">
        <f t="shared" si="0"/>
        <v>32407</v>
      </c>
      <c r="H19" s="438">
        <v>12739</v>
      </c>
      <c r="I19" s="438">
        <v>15653</v>
      </c>
      <c r="J19" s="418">
        <v>0</v>
      </c>
      <c r="K19" s="418">
        <v>0</v>
      </c>
      <c r="L19" s="49">
        <f t="shared" si="1"/>
        <v>28392</v>
      </c>
      <c r="M19" s="49">
        <v>6948615</v>
      </c>
      <c r="N19" s="49">
        <v>2611753</v>
      </c>
      <c r="O19" s="49">
        <v>0</v>
      </c>
      <c r="P19" s="49">
        <v>0</v>
      </c>
      <c r="Q19" s="49">
        <f t="shared" si="2"/>
        <v>9560368</v>
      </c>
    </row>
    <row r="20" spans="1:17" ht="14.25">
      <c r="A20" s="409">
        <v>10</v>
      </c>
      <c r="B20" s="410" t="s">
        <v>909</v>
      </c>
      <c r="C20" s="435">
        <v>33097</v>
      </c>
      <c r="D20" s="435">
        <v>3522</v>
      </c>
      <c r="E20" s="418">
        <v>0</v>
      </c>
      <c r="F20" s="411">
        <v>0</v>
      </c>
      <c r="G20" s="411">
        <f t="shared" si="0"/>
        <v>36619</v>
      </c>
      <c r="H20" s="431">
        <v>28996</v>
      </c>
      <c r="I20" s="431">
        <v>3086</v>
      </c>
      <c r="J20" s="418">
        <v>0</v>
      </c>
      <c r="K20" s="418">
        <v>0</v>
      </c>
      <c r="L20" s="49">
        <f t="shared" si="1"/>
        <v>32082</v>
      </c>
      <c r="M20" s="49">
        <v>4647625</v>
      </c>
      <c r="N20" s="49">
        <v>1746887</v>
      </c>
      <c r="O20" s="49">
        <v>0</v>
      </c>
      <c r="P20" s="49">
        <v>0</v>
      </c>
      <c r="Q20" s="49">
        <f t="shared" si="2"/>
        <v>6394512</v>
      </c>
    </row>
    <row r="21" spans="1:17" ht="14.25">
      <c r="A21" s="409">
        <v>11</v>
      </c>
      <c r="B21" s="410" t="s">
        <v>910</v>
      </c>
      <c r="C21" s="418">
        <v>93207</v>
      </c>
      <c r="D21" s="418">
        <v>5149</v>
      </c>
      <c r="E21" s="418">
        <v>447</v>
      </c>
      <c r="F21" s="411">
        <v>0</v>
      </c>
      <c r="G21" s="411">
        <f t="shared" si="0"/>
        <v>98803</v>
      </c>
      <c r="H21" s="438">
        <v>81659</v>
      </c>
      <c r="I21" s="438">
        <v>4511</v>
      </c>
      <c r="J21" s="418">
        <v>447</v>
      </c>
      <c r="K21" s="418">
        <v>0</v>
      </c>
      <c r="L21" s="49">
        <f t="shared" si="1"/>
        <v>86617</v>
      </c>
      <c r="M21" s="49">
        <v>9810785</v>
      </c>
      <c r="N21" s="49">
        <v>3687547</v>
      </c>
      <c r="O21" s="49">
        <v>142122</v>
      </c>
      <c r="P21" s="49">
        <v>0</v>
      </c>
      <c r="Q21" s="49">
        <f t="shared" si="2"/>
        <v>13640454</v>
      </c>
    </row>
    <row r="22" spans="1:17" ht="14.25">
      <c r="A22" s="409">
        <v>12</v>
      </c>
      <c r="B22" s="410" t="s">
        <v>911</v>
      </c>
      <c r="C22" s="418">
        <v>56855</v>
      </c>
      <c r="D22" s="418">
        <v>26654</v>
      </c>
      <c r="E22" s="418">
        <v>0</v>
      </c>
      <c r="F22" s="411">
        <v>0</v>
      </c>
      <c r="G22" s="411">
        <f t="shared" si="0"/>
        <v>83509</v>
      </c>
      <c r="H22" s="438">
        <v>49811</v>
      </c>
      <c r="I22" s="438">
        <v>23352</v>
      </c>
      <c r="J22" s="418">
        <v>0</v>
      </c>
      <c r="K22" s="418">
        <v>0</v>
      </c>
      <c r="L22" s="49">
        <f t="shared" si="1"/>
        <v>73163</v>
      </c>
      <c r="M22" s="49">
        <v>10435429</v>
      </c>
      <c r="N22" s="49">
        <v>3922330</v>
      </c>
      <c r="O22" s="49">
        <v>0</v>
      </c>
      <c r="P22" s="49">
        <v>0</v>
      </c>
      <c r="Q22" s="49">
        <f t="shared" si="2"/>
        <v>14357759</v>
      </c>
    </row>
    <row r="23" spans="1:17" ht="14.25">
      <c r="A23" s="409">
        <v>13</v>
      </c>
      <c r="B23" s="410" t="s">
        <v>912</v>
      </c>
      <c r="C23" s="418">
        <v>47671</v>
      </c>
      <c r="D23" s="418">
        <v>20647</v>
      </c>
      <c r="E23" s="418">
        <v>0</v>
      </c>
      <c r="F23" s="411">
        <v>0</v>
      </c>
      <c r="G23" s="411">
        <f t="shared" si="0"/>
        <v>68318</v>
      </c>
      <c r="H23" s="438">
        <v>41765</v>
      </c>
      <c r="I23" s="438">
        <v>18089</v>
      </c>
      <c r="J23" s="418">
        <v>0</v>
      </c>
      <c r="K23" s="418">
        <v>0</v>
      </c>
      <c r="L23" s="49">
        <f t="shared" si="1"/>
        <v>59854</v>
      </c>
      <c r="M23" s="49">
        <v>9450630</v>
      </c>
      <c r="N23" s="49">
        <v>3552177</v>
      </c>
      <c r="O23" s="49">
        <v>0</v>
      </c>
      <c r="P23" s="49">
        <v>0</v>
      </c>
      <c r="Q23" s="49">
        <f t="shared" si="2"/>
        <v>13002807</v>
      </c>
    </row>
    <row r="24" spans="1:17" ht="14.25">
      <c r="A24" s="409">
        <v>14</v>
      </c>
      <c r="B24" s="410" t="s">
        <v>913</v>
      </c>
      <c r="C24" s="418">
        <v>37214</v>
      </c>
      <c r="D24" s="418">
        <v>3346</v>
      </c>
      <c r="E24" s="418">
        <v>255</v>
      </c>
      <c r="F24" s="411">
        <v>0</v>
      </c>
      <c r="G24" s="411">
        <f t="shared" si="0"/>
        <v>40815</v>
      </c>
      <c r="H24" s="438">
        <v>32603</v>
      </c>
      <c r="I24" s="438">
        <v>2931</v>
      </c>
      <c r="J24" s="418">
        <v>255</v>
      </c>
      <c r="K24" s="418">
        <v>0</v>
      </c>
      <c r="L24" s="49">
        <f t="shared" si="1"/>
        <v>35789</v>
      </c>
      <c r="M24" s="49">
        <v>6432456</v>
      </c>
      <c r="N24" s="49">
        <v>2417746</v>
      </c>
      <c r="O24" s="49">
        <v>114550</v>
      </c>
      <c r="P24" s="49">
        <v>0</v>
      </c>
      <c r="Q24" s="49">
        <f t="shared" si="2"/>
        <v>8964752</v>
      </c>
    </row>
    <row r="25" spans="1:17" ht="14.25">
      <c r="A25" s="409">
        <v>15</v>
      </c>
      <c r="B25" s="410" t="s">
        <v>914</v>
      </c>
      <c r="C25" s="418">
        <v>13752</v>
      </c>
      <c r="D25" s="418">
        <v>5982</v>
      </c>
      <c r="E25" s="418">
        <v>0</v>
      </c>
      <c r="F25" s="411">
        <v>0</v>
      </c>
      <c r="G25" s="411">
        <f t="shared" si="0"/>
        <v>19734</v>
      </c>
      <c r="H25" s="438">
        <v>12048</v>
      </c>
      <c r="I25" s="438">
        <v>5241</v>
      </c>
      <c r="J25" s="418">
        <v>0</v>
      </c>
      <c r="K25" s="418">
        <v>0</v>
      </c>
      <c r="L25" s="49">
        <f t="shared" si="1"/>
        <v>17289</v>
      </c>
      <c r="M25" s="49">
        <v>2668336</v>
      </c>
      <c r="N25" s="49">
        <v>1002939</v>
      </c>
      <c r="O25" s="49">
        <v>0</v>
      </c>
      <c r="P25" s="49">
        <v>0</v>
      </c>
      <c r="Q25" s="49">
        <f t="shared" si="2"/>
        <v>3671275</v>
      </c>
    </row>
    <row r="26" spans="1:17" ht="14.25">
      <c r="A26" s="409">
        <v>16</v>
      </c>
      <c r="B26" s="410" t="s">
        <v>915</v>
      </c>
      <c r="C26" s="418">
        <v>15815</v>
      </c>
      <c r="D26" s="418">
        <v>2923</v>
      </c>
      <c r="E26" s="418">
        <v>0</v>
      </c>
      <c r="F26" s="411">
        <v>0</v>
      </c>
      <c r="G26" s="411">
        <f t="shared" si="0"/>
        <v>18738</v>
      </c>
      <c r="H26" s="438">
        <v>13855</v>
      </c>
      <c r="I26" s="438">
        <v>2561</v>
      </c>
      <c r="J26" s="418">
        <v>0</v>
      </c>
      <c r="K26" s="418">
        <v>0</v>
      </c>
      <c r="L26" s="49">
        <f t="shared" si="1"/>
        <v>16416</v>
      </c>
      <c r="M26" s="49">
        <v>3121031</v>
      </c>
      <c r="N26" s="49">
        <v>1173091</v>
      </c>
      <c r="O26" s="49">
        <v>0</v>
      </c>
      <c r="P26" s="49">
        <v>0</v>
      </c>
      <c r="Q26" s="49">
        <f t="shared" si="2"/>
        <v>4294122</v>
      </c>
    </row>
    <row r="27" spans="1:17" ht="14.25">
      <c r="A27" s="409">
        <v>17</v>
      </c>
      <c r="B27" s="410" t="s">
        <v>916</v>
      </c>
      <c r="C27" s="418">
        <v>67920</v>
      </c>
      <c r="D27" s="418">
        <v>13811</v>
      </c>
      <c r="E27" s="418">
        <v>0</v>
      </c>
      <c r="F27" s="411">
        <v>0</v>
      </c>
      <c r="G27" s="411">
        <f t="shared" si="0"/>
        <v>81731</v>
      </c>
      <c r="H27" s="438">
        <v>59505</v>
      </c>
      <c r="I27" s="438">
        <v>12100</v>
      </c>
      <c r="J27" s="418">
        <v>0</v>
      </c>
      <c r="K27" s="418">
        <v>0</v>
      </c>
      <c r="L27" s="49">
        <f t="shared" si="1"/>
        <v>71605</v>
      </c>
      <c r="M27" s="49">
        <v>9430621</v>
      </c>
      <c r="N27" s="49">
        <v>3544656</v>
      </c>
      <c r="O27" s="49">
        <v>0</v>
      </c>
      <c r="P27" s="49">
        <v>0</v>
      </c>
      <c r="Q27" s="49">
        <f t="shared" si="2"/>
        <v>12975277</v>
      </c>
    </row>
    <row r="28" spans="1:17" ht="14.25">
      <c r="A28" s="409">
        <v>18</v>
      </c>
      <c r="B28" s="410" t="s">
        <v>917</v>
      </c>
      <c r="C28" s="435">
        <v>31137</v>
      </c>
      <c r="D28" s="435">
        <v>11910</v>
      </c>
      <c r="E28" s="418">
        <v>0</v>
      </c>
      <c r="F28" s="411">
        <v>0</v>
      </c>
      <c r="G28" s="411">
        <f t="shared" si="0"/>
        <v>43047</v>
      </c>
      <c r="H28" s="431">
        <v>27279</v>
      </c>
      <c r="I28" s="431">
        <v>10434</v>
      </c>
      <c r="J28" s="418">
        <v>0</v>
      </c>
      <c r="K28" s="418">
        <v>0</v>
      </c>
      <c r="L28" s="49">
        <f t="shared" si="1"/>
        <v>37713</v>
      </c>
      <c r="M28" s="49">
        <v>6128262</v>
      </c>
      <c r="N28" s="49">
        <v>2303410</v>
      </c>
      <c r="O28" s="49">
        <v>0</v>
      </c>
      <c r="P28" s="49">
        <v>0</v>
      </c>
      <c r="Q28" s="49">
        <f t="shared" si="2"/>
        <v>8431672</v>
      </c>
    </row>
    <row r="29" spans="1:17" ht="14.25">
      <c r="A29" s="409">
        <v>19</v>
      </c>
      <c r="B29" s="410" t="s">
        <v>918</v>
      </c>
      <c r="C29" s="418">
        <v>109645</v>
      </c>
      <c r="D29" s="418">
        <v>12608</v>
      </c>
      <c r="E29" s="418">
        <v>258</v>
      </c>
      <c r="F29" s="411">
        <v>0</v>
      </c>
      <c r="G29" s="411">
        <f t="shared" si="0"/>
        <v>122511</v>
      </c>
      <c r="H29" s="437">
        <v>96060</v>
      </c>
      <c r="I29" s="438">
        <v>11046</v>
      </c>
      <c r="J29" s="418">
        <v>258</v>
      </c>
      <c r="K29" s="418">
        <v>0</v>
      </c>
      <c r="L29" s="49">
        <f t="shared" si="1"/>
        <v>107364</v>
      </c>
      <c r="M29" s="49">
        <v>15231399</v>
      </c>
      <c r="N29" s="49">
        <v>5724975</v>
      </c>
      <c r="O29" s="49">
        <v>134163</v>
      </c>
      <c r="P29" s="49">
        <v>0</v>
      </c>
      <c r="Q29" s="49">
        <f t="shared" si="2"/>
        <v>21090537</v>
      </c>
    </row>
    <row r="30" spans="1:17" ht="14.25">
      <c r="A30" s="409">
        <v>20</v>
      </c>
      <c r="B30" s="410" t="s">
        <v>919</v>
      </c>
      <c r="C30" s="435">
        <v>34294</v>
      </c>
      <c r="D30" s="435">
        <v>13727</v>
      </c>
      <c r="E30" s="418">
        <v>0</v>
      </c>
      <c r="F30" s="411">
        <v>0</v>
      </c>
      <c r="G30" s="411">
        <f t="shared" si="0"/>
        <v>48021</v>
      </c>
      <c r="H30" s="431">
        <v>30045</v>
      </c>
      <c r="I30" s="431">
        <v>12026</v>
      </c>
      <c r="J30" s="418">
        <v>0</v>
      </c>
      <c r="K30" s="418">
        <v>0</v>
      </c>
      <c r="L30" s="49">
        <f t="shared" si="1"/>
        <v>42071</v>
      </c>
      <c r="M30" s="49">
        <v>6730240</v>
      </c>
      <c r="N30" s="49">
        <v>2529673</v>
      </c>
      <c r="O30" s="49">
        <v>0</v>
      </c>
      <c r="P30" s="49">
        <v>0</v>
      </c>
      <c r="Q30" s="49">
        <f t="shared" si="2"/>
        <v>9259913</v>
      </c>
    </row>
    <row r="31" spans="1:17" ht="14.25">
      <c r="A31" s="409">
        <v>21</v>
      </c>
      <c r="B31" s="410" t="s">
        <v>920</v>
      </c>
      <c r="C31" s="418">
        <v>64799</v>
      </c>
      <c r="D31" s="418">
        <v>16890</v>
      </c>
      <c r="E31" s="418">
        <v>0</v>
      </c>
      <c r="F31" s="411">
        <v>0</v>
      </c>
      <c r="G31" s="411">
        <f t="shared" si="0"/>
        <v>81689</v>
      </c>
      <c r="H31" s="438">
        <v>56771</v>
      </c>
      <c r="I31" s="438">
        <v>14797</v>
      </c>
      <c r="J31" s="418">
        <v>0</v>
      </c>
      <c r="K31" s="418">
        <v>0</v>
      </c>
      <c r="L31" s="49">
        <f t="shared" si="1"/>
        <v>71568</v>
      </c>
      <c r="M31" s="49">
        <v>11681590</v>
      </c>
      <c r="N31" s="49">
        <v>4390720</v>
      </c>
      <c r="O31" s="49">
        <v>0</v>
      </c>
      <c r="P31" s="49">
        <v>0</v>
      </c>
      <c r="Q31" s="49">
        <f t="shared" si="2"/>
        <v>16072310</v>
      </c>
    </row>
    <row r="32" spans="1:17" ht="14.25">
      <c r="A32" s="409">
        <v>22</v>
      </c>
      <c r="B32" s="410" t="s">
        <v>921</v>
      </c>
      <c r="C32" s="418">
        <v>24514</v>
      </c>
      <c r="D32" s="418">
        <v>15268</v>
      </c>
      <c r="E32" s="418">
        <v>0</v>
      </c>
      <c r="F32" s="411">
        <v>0</v>
      </c>
      <c r="G32" s="411">
        <f t="shared" si="0"/>
        <v>39782</v>
      </c>
      <c r="H32" s="438">
        <v>21477</v>
      </c>
      <c r="I32" s="438">
        <v>13376</v>
      </c>
      <c r="J32" s="418">
        <v>0</v>
      </c>
      <c r="K32" s="418">
        <v>0</v>
      </c>
      <c r="L32" s="49">
        <f t="shared" si="1"/>
        <v>34853</v>
      </c>
      <c r="M32" s="49">
        <v>6220490</v>
      </c>
      <c r="N32" s="49">
        <v>2338075</v>
      </c>
      <c r="O32" s="49">
        <v>0</v>
      </c>
      <c r="P32" s="49">
        <v>0</v>
      </c>
      <c r="Q32" s="49">
        <f t="shared" si="2"/>
        <v>8558565</v>
      </c>
    </row>
    <row r="33" spans="1:17" ht="14.25">
      <c r="A33" s="409">
        <v>23</v>
      </c>
      <c r="B33" s="410" t="s">
        <v>922</v>
      </c>
      <c r="C33" s="418">
        <v>56161</v>
      </c>
      <c r="D33" s="418">
        <v>24100</v>
      </c>
      <c r="E33" s="418">
        <v>533</v>
      </c>
      <c r="F33" s="411">
        <v>0</v>
      </c>
      <c r="G33" s="411">
        <f t="shared" si="0"/>
        <v>80794</v>
      </c>
      <c r="H33" s="438">
        <v>49203</v>
      </c>
      <c r="I33" s="438">
        <v>21114</v>
      </c>
      <c r="J33" s="418">
        <v>533</v>
      </c>
      <c r="K33" s="418">
        <v>0</v>
      </c>
      <c r="L33" s="49">
        <f t="shared" si="1"/>
        <v>70850</v>
      </c>
      <c r="M33" s="49">
        <v>13503937</v>
      </c>
      <c r="N33" s="49">
        <v>5075680</v>
      </c>
      <c r="O33" s="49">
        <v>116540</v>
      </c>
      <c r="P33" s="49">
        <v>0</v>
      </c>
      <c r="Q33" s="49">
        <f t="shared" si="2"/>
        <v>18696157</v>
      </c>
    </row>
    <row r="34" spans="1:17" ht="14.25">
      <c r="A34" s="409">
        <v>24</v>
      </c>
      <c r="B34" s="410" t="s">
        <v>923</v>
      </c>
      <c r="C34" s="418">
        <v>69602</v>
      </c>
      <c r="D34" s="418">
        <v>9887</v>
      </c>
      <c r="E34" s="418">
        <v>0</v>
      </c>
      <c r="F34" s="411">
        <v>0</v>
      </c>
      <c r="G34" s="411">
        <f t="shared" si="0"/>
        <v>79489</v>
      </c>
      <c r="H34" s="438">
        <v>60978</v>
      </c>
      <c r="I34" s="438">
        <v>8662</v>
      </c>
      <c r="J34" s="418">
        <v>0</v>
      </c>
      <c r="K34" s="418">
        <v>0</v>
      </c>
      <c r="L34" s="49">
        <f t="shared" si="1"/>
        <v>69640</v>
      </c>
      <c r="M34" s="49">
        <v>12534926</v>
      </c>
      <c r="N34" s="49">
        <v>4711461</v>
      </c>
      <c r="O34" s="49">
        <v>0</v>
      </c>
      <c r="P34" s="49">
        <v>0</v>
      </c>
      <c r="Q34" s="49">
        <f t="shared" si="2"/>
        <v>17246387</v>
      </c>
    </row>
    <row r="35" spans="1:17" ht="14.25">
      <c r="A35" s="409">
        <v>25</v>
      </c>
      <c r="B35" s="410" t="s">
        <v>924</v>
      </c>
      <c r="C35" s="418">
        <v>37273</v>
      </c>
      <c r="D35" s="418">
        <v>11616</v>
      </c>
      <c r="E35" s="418">
        <v>0</v>
      </c>
      <c r="F35" s="411">
        <v>0</v>
      </c>
      <c r="G35" s="411">
        <f t="shared" si="0"/>
        <v>48889</v>
      </c>
      <c r="H35" s="438">
        <v>32655</v>
      </c>
      <c r="I35" s="438">
        <v>10177</v>
      </c>
      <c r="J35" s="418">
        <v>0</v>
      </c>
      <c r="K35" s="418">
        <v>0</v>
      </c>
      <c r="L35" s="49">
        <f t="shared" si="1"/>
        <v>42832</v>
      </c>
      <c r="M35" s="49">
        <v>7116344</v>
      </c>
      <c r="N35" s="49">
        <v>2674797</v>
      </c>
      <c r="O35" s="49">
        <v>0</v>
      </c>
      <c r="P35" s="49">
        <v>0</v>
      </c>
      <c r="Q35" s="49">
        <f t="shared" si="2"/>
        <v>9791141</v>
      </c>
    </row>
    <row r="36" spans="1:17" ht="14.25">
      <c r="A36" s="409">
        <v>26</v>
      </c>
      <c r="B36" s="410" t="s">
        <v>925</v>
      </c>
      <c r="C36" s="418">
        <v>28731</v>
      </c>
      <c r="D36" s="418">
        <v>40712</v>
      </c>
      <c r="E36" s="418">
        <v>299</v>
      </c>
      <c r="F36" s="411">
        <v>0</v>
      </c>
      <c r="G36" s="411">
        <f t="shared" si="0"/>
        <v>69742</v>
      </c>
      <c r="H36" s="438">
        <v>25172</v>
      </c>
      <c r="I36" s="438">
        <v>35668</v>
      </c>
      <c r="J36" s="418">
        <v>299</v>
      </c>
      <c r="K36" s="418">
        <v>0</v>
      </c>
      <c r="L36" s="49">
        <f t="shared" si="1"/>
        <v>61139</v>
      </c>
      <c r="M36" s="49">
        <v>14297559</v>
      </c>
      <c r="N36" s="49">
        <v>5373976</v>
      </c>
      <c r="O36" s="49">
        <v>102044</v>
      </c>
      <c r="P36" s="49">
        <v>0</v>
      </c>
      <c r="Q36" s="49">
        <f t="shared" si="2"/>
        <v>19773579</v>
      </c>
    </row>
    <row r="37" spans="1:17" ht="14.25">
      <c r="A37" s="409">
        <v>27</v>
      </c>
      <c r="B37" s="410" t="s">
        <v>926</v>
      </c>
      <c r="C37" s="418">
        <v>44853</v>
      </c>
      <c r="D37" s="418">
        <v>4660</v>
      </c>
      <c r="E37" s="418">
        <v>335</v>
      </c>
      <c r="F37" s="411">
        <v>0</v>
      </c>
      <c r="G37" s="411">
        <f t="shared" si="0"/>
        <v>49848</v>
      </c>
      <c r="H37" s="438">
        <v>39296</v>
      </c>
      <c r="I37" s="438">
        <v>4083</v>
      </c>
      <c r="J37" s="418">
        <v>335</v>
      </c>
      <c r="K37" s="418">
        <v>0</v>
      </c>
      <c r="L37" s="49">
        <f t="shared" si="1"/>
        <v>43714</v>
      </c>
      <c r="M37" s="49">
        <v>9486895</v>
      </c>
      <c r="N37" s="49">
        <v>3565808</v>
      </c>
      <c r="O37" s="49">
        <v>109150</v>
      </c>
      <c r="P37" s="49">
        <v>0</v>
      </c>
      <c r="Q37" s="49">
        <f t="shared" si="2"/>
        <v>13161853</v>
      </c>
    </row>
    <row r="38" spans="1:17" ht="14.25">
      <c r="A38" s="409">
        <v>28</v>
      </c>
      <c r="B38" s="410" t="s">
        <v>927</v>
      </c>
      <c r="C38" s="418">
        <v>105711</v>
      </c>
      <c r="D38" s="418">
        <v>7820</v>
      </c>
      <c r="E38" s="418">
        <v>160</v>
      </c>
      <c r="F38" s="411">
        <v>0</v>
      </c>
      <c r="G38" s="411">
        <f t="shared" si="0"/>
        <v>113691</v>
      </c>
      <c r="H38" s="438">
        <v>92613</v>
      </c>
      <c r="I38" s="438">
        <v>6851</v>
      </c>
      <c r="J38" s="418">
        <v>160</v>
      </c>
      <c r="K38" s="418">
        <v>0</v>
      </c>
      <c r="L38" s="49">
        <f t="shared" si="1"/>
        <v>99624</v>
      </c>
      <c r="M38" s="49">
        <v>13391076</v>
      </c>
      <c r="N38" s="49">
        <v>5033258</v>
      </c>
      <c r="O38" s="49">
        <v>48322</v>
      </c>
      <c r="P38" s="49">
        <v>0</v>
      </c>
      <c r="Q38" s="49">
        <f t="shared" si="2"/>
        <v>18472656</v>
      </c>
    </row>
    <row r="39" spans="1:17" ht="14.25">
      <c r="A39" s="409">
        <v>29</v>
      </c>
      <c r="B39" s="410" t="s">
        <v>928</v>
      </c>
      <c r="C39" s="418">
        <v>25478</v>
      </c>
      <c r="D39" s="418">
        <v>26893</v>
      </c>
      <c r="E39" s="418">
        <v>293</v>
      </c>
      <c r="F39" s="411">
        <v>0</v>
      </c>
      <c r="G39" s="411">
        <f t="shared" si="0"/>
        <v>52664</v>
      </c>
      <c r="H39" s="438">
        <v>22322</v>
      </c>
      <c r="I39" s="438">
        <v>23561</v>
      </c>
      <c r="J39" s="418">
        <v>293</v>
      </c>
      <c r="K39" s="418">
        <v>0</v>
      </c>
      <c r="L39" s="49">
        <f t="shared" si="1"/>
        <v>46176</v>
      </c>
      <c r="M39" s="49">
        <v>6682406</v>
      </c>
      <c r="N39" s="49">
        <v>2511694</v>
      </c>
      <c r="O39" s="49">
        <v>82432</v>
      </c>
      <c r="P39" s="49">
        <v>0</v>
      </c>
      <c r="Q39" s="49">
        <f t="shared" si="2"/>
        <v>9276532</v>
      </c>
    </row>
    <row r="40" spans="1:17" ht="14.25">
      <c r="A40" s="409">
        <v>30</v>
      </c>
      <c r="B40" s="410" t="s">
        <v>929</v>
      </c>
      <c r="C40" s="418">
        <v>122810</v>
      </c>
      <c r="D40" s="418">
        <v>27330</v>
      </c>
      <c r="E40" s="418">
        <v>763</v>
      </c>
      <c r="F40" s="411">
        <v>0</v>
      </c>
      <c r="G40" s="411">
        <f t="shared" si="0"/>
        <v>150903</v>
      </c>
      <c r="H40" s="438">
        <v>107594</v>
      </c>
      <c r="I40" s="438">
        <v>23944</v>
      </c>
      <c r="J40" s="418">
        <v>763</v>
      </c>
      <c r="K40" s="418">
        <v>0</v>
      </c>
      <c r="L40" s="49">
        <f t="shared" si="1"/>
        <v>132301</v>
      </c>
      <c r="M40" s="49">
        <v>19208266</v>
      </c>
      <c r="N40" s="49">
        <v>7219747</v>
      </c>
      <c r="O40" s="49">
        <v>231659</v>
      </c>
      <c r="P40" s="49">
        <v>0</v>
      </c>
      <c r="Q40" s="49">
        <f t="shared" si="2"/>
        <v>26659672</v>
      </c>
    </row>
    <row r="41" spans="1:17" ht="14.25">
      <c r="A41" s="409">
        <v>31</v>
      </c>
      <c r="B41" s="410" t="s">
        <v>930</v>
      </c>
      <c r="C41" s="418">
        <v>145094</v>
      </c>
      <c r="D41" s="418">
        <v>20915</v>
      </c>
      <c r="E41" s="418">
        <v>0</v>
      </c>
      <c r="F41" s="411">
        <v>0</v>
      </c>
      <c r="G41" s="411">
        <f t="shared" si="0"/>
        <v>166009</v>
      </c>
      <c r="H41" s="438">
        <v>127115</v>
      </c>
      <c r="I41" s="438">
        <v>18324</v>
      </c>
      <c r="J41" s="418">
        <v>0</v>
      </c>
      <c r="K41" s="418">
        <v>0</v>
      </c>
      <c r="L41" s="49">
        <f t="shared" si="1"/>
        <v>145439</v>
      </c>
      <c r="M41" s="49">
        <v>17669323</v>
      </c>
      <c r="N41" s="49">
        <v>6641310</v>
      </c>
      <c r="O41" s="49">
        <v>0</v>
      </c>
      <c r="P41" s="49">
        <v>0</v>
      </c>
      <c r="Q41" s="49">
        <f t="shared" si="2"/>
        <v>24310633</v>
      </c>
    </row>
    <row r="42" spans="1:17" ht="14.25">
      <c r="A42" s="409">
        <v>32</v>
      </c>
      <c r="B42" s="410" t="s">
        <v>931</v>
      </c>
      <c r="C42" s="418">
        <v>33079</v>
      </c>
      <c r="D42" s="418">
        <v>20665</v>
      </c>
      <c r="E42" s="418">
        <v>444</v>
      </c>
      <c r="F42" s="411">
        <v>0</v>
      </c>
      <c r="G42" s="411">
        <f t="shared" si="0"/>
        <v>54188</v>
      </c>
      <c r="H42" s="438">
        <v>28980</v>
      </c>
      <c r="I42" s="438">
        <v>18104</v>
      </c>
      <c r="J42" s="418">
        <v>444</v>
      </c>
      <c r="K42" s="418">
        <v>0</v>
      </c>
      <c r="L42" s="49">
        <f t="shared" si="1"/>
        <v>47528</v>
      </c>
      <c r="M42" s="49">
        <v>11307054</v>
      </c>
      <c r="N42" s="49">
        <v>4249945</v>
      </c>
      <c r="O42" s="49">
        <v>148375</v>
      </c>
      <c r="P42" s="49">
        <v>0</v>
      </c>
      <c r="Q42" s="49">
        <f t="shared" si="2"/>
        <v>15705374</v>
      </c>
    </row>
    <row r="43" spans="1:17" ht="15">
      <c r="A43" s="413"/>
      <c r="B43" s="414" t="s">
        <v>85</v>
      </c>
      <c r="C43" s="356">
        <f>SUM(C11:C42)</f>
        <v>1726371</v>
      </c>
      <c r="D43" s="356">
        <f>SUM(D11:D42)</f>
        <v>479572</v>
      </c>
      <c r="E43" s="356">
        <f>SUM(E11:E42)</f>
        <v>5530</v>
      </c>
      <c r="F43" s="356">
        <f>SUM(F11:F42)</f>
        <v>0</v>
      </c>
      <c r="G43" s="439">
        <f t="shared" si="0"/>
        <v>2211473</v>
      </c>
      <c r="H43" s="356">
        <f>SUM(H11:H42)</f>
        <v>1512474</v>
      </c>
      <c r="I43" s="356">
        <f>SUM(I11:I42)</f>
        <v>420153</v>
      </c>
      <c r="J43" s="356">
        <f>SUM(J11:J42)</f>
        <v>5530</v>
      </c>
      <c r="K43" s="418">
        <v>0</v>
      </c>
      <c r="L43" s="356">
        <f t="shared" si="1"/>
        <v>1938157</v>
      </c>
      <c r="M43" s="356">
        <f>SUM(M11:M42)</f>
        <v>314898646</v>
      </c>
      <c r="N43" s="356">
        <f>SUM(N11:N42)</f>
        <v>118359908</v>
      </c>
      <c r="O43" s="356">
        <f>SUM(O11:O42)</f>
        <v>1901309</v>
      </c>
      <c r="P43" s="356">
        <v>0</v>
      </c>
      <c r="Q43" s="356">
        <f t="shared" si="2"/>
        <v>435159863</v>
      </c>
    </row>
    <row r="44" spans="1:17" ht="14.25">
      <c r="A44" s="427"/>
      <c r="B44" s="52"/>
      <c r="C44" s="52"/>
      <c r="D44" s="52"/>
      <c r="E44" s="52"/>
      <c r="F44" s="52"/>
      <c r="G44" s="52"/>
      <c r="H44" s="52"/>
      <c r="I44" s="52"/>
      <c r="J44" s="52"/>
      <c r="K44" s="52"/>
      <c r="L44" s="52"/>
      <c r="M44" s="52"/>
      <c r="N44" s="52"/>
      <c r="O44" s="52"/>
      <c r="P44" s="52"/>
      <c r="Q44" s="52"/>
    </row>
    <row r="45" ht="14.25">
      <c r="A45" s="415" t="s">
        <v>8</v>
      </c>
    </row>
    <row r="46" ht="14.25">
      <c r="A46" s="46" t="s">
        <v>9</v>
      </c>
    </row>
    <row r="47" spans="1:12" ht="15">
      <c r="A47" s="46" t="s">
        <v>10</v>
      </c>
      <c r="I47" s="269"/>
      <c r="J47" s="269"/>
      <c r="K47" s="269"/>
      <c r="L47" s="269"/>
    </row>
    <row r="48" spans="1:12" ht="15">
      <c r="A48" s="46" t="s">
        <v>418</v>
      </c>
      <c r="J48" s="269"/>
      <c r="K48" s="269"/>
      <c r="L48" s="269"/>
    </row>
    <row r="49" spans="3:13" ht="14.25">
      <c r="C49" s="46" t="s">
        <v>420</v>
      </c>
      <c r="E49" s="52"/>
      <c r="F49" s="52"/>
      <c r="G49" s="52"/>
      <c r="H49" s="52"/>
      <c r="I49" s="52"/>
      <c r="J49" s="52"/>
      <c r="K49" s="52"/>
      <c r="L49" s="52"/>
      <c r="M49" s="52"/>
    </row>
    <row r="51" spans="1:17" ht="15">
      <c r="A51" s="51"/>
      <c r="B51" s="51"/>
      <c r="C51" s="51"/>
      <c r="D51" s="51"/>
      <c r="E51" s="51"/>
      <c r="F51" s="51"/>
      <c r="G51" s="51"/>
      <c r="H51" s="51"/>
      <c r="I51" s="733" t="s">
        <v>887</v>
      </c>
      <c r="J51" s="733"/>
      <c r="K51" s="733"/>
      <c r="L51" s="733"/>
      <c r="M51" s="733"/>
      <c r="O51" s="741"/>
      <c r="P51" s="741"/>
      <c r="Q51" s="742"/>
    </row>
    <row r="52" spans="1:17" ht="12.75" customHeight="1">
      <c r="A52" s="368"/>
      <c r="B52" s="368"/>
      <c r="C52" s="368"/>
      <c r="D52" s="368"/>
      <c r="E52" s="368"/>
      <c r="F52" s="356">
        <v>2799310</v>
      </c>
      <c r="G52" s="368"/>
      <c r="H52" s="51"/>
      <c r="I52" s="733" t="s">
        <v>888</v>
      </c>
      <c r="J52" s="733"/>
      <c r="K52" s="733"/>
      <c r="L52" s="733"/>
      <c r="M52" s="733"/>
      <c r="N52" s="368"/>
      <c r="O52" s="368"/>
      <c r="P52" s="368"/>
      <c r="Q52" s="368"/>
    </row>
    <row r="53" spans="1:18" ht="15">
      <c r="A53" s="368"/>
      <c r="B53" s="368"/>
      <c r="C53" s="368"/>
      <c r="D53" s="368"/>
      <c r="E53" s="368"/>
      <c r="F53" s="368"/>
      <c r="G53" s="368"/>
      <c r="K53" s="741"/>
      <c r="L53" s="741"/>
      <c r="M53" s="742"/>
      <c r="N53" s="368"/>
      <c r="O53" s="368"/>
      <c r="P53" s="368"/>
      <c r="Q53" s="368"/>
      <c r="R53" s="368"/>
    </row>
    <row r="54" spans="1:17" ht="15">
      <c r="A54" s="51"/>
      <c r="B54" s="51"/>
      <c r="C54" s="51"/>
      <c r="D54" s="51"/>
      <c r="E54" s="51"/>
      <c r="F54" s="51"/>
      <c r="H54" s="739" t="s">
        <v>889</v>
      </c>
      <c r="I54" s="739"/>
      <c r="J54" s="368"/>
      <c r="K54" s="368"/>
      <c r="L54" s="368"/>
      <c r="M54" s="368"/>
      <c r="N54" s="302"/>
      <c r="O54" s="302"/>
      <c r="P54" s="302"/>
      <c r="Q54" s="302"/>
    </row>
    <row r="55" spans="1:13" ht="15">
      <c r="A55" s="416"/>
      <c r="B55" s="416"/>
      <c r="C55" s="416"/>
      <c r="D55" s="416"/>
      <c r="E55" s="416">
        <f>F52+G43</f>
        <v>5010783</v>
      </c>
      <c r="F55" s="416"/>
      <c r="G55" s="416"/>
      <c r="H55" s="368"/>
      <c r="I55" s="368"/>
      <c r="J55" s="368"/>
      <c r="K55" s="368"/>
      <c r="L55" s="368"/>
      <c r="M55" s="368"/>
    </row>
    <row r="56" spans="8:13" ht="15">
      <c r="H56" s="51"/>
      <c r="I56" s="733" t="s">
        <v>890</v>
      </c>
      <c r="J56" s="733"/>
      <c r="K56" s="733"/>
      <c r="L56" s="733"/>
      <c r="M56" s="733"/>
    </row>
  </sheetData>
  <sheetProtection/>
  <mergeCells count="17">
    <mergeCell ref="I56:M56"/>
    <mergeCell ref="O1:Q1"/>
    <mergeCell ref="A2:L2"/>
    <mergeCell ref="A3:L3"/>
    <mergeCell ref="A5:L5"/>
    <mergeCell ref="M8:Q8"/>
    <mergeCell ref="A8:A9"/>
    <mergeCell ref="B8:B9"/>
    <mergeCell ref="A7:B7"/>
    <mergeCell ref="I51:M51"/>
    <mergeCell ref="H54:I54"/>
    <mergeCell ref="N7:R7"/>
    <mergeCell ref="C8:G8"/>
    <mergeCell ref="H8:L8"/>
    <mergeCell ref="O51:Q51"/>
    <mergeCell ref="I52:M52"/>
    <mergeCell ref="K53:M53"/>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1" r:id="rId1"/>
</worksheet>
</file>

<file path=xl/worksheets/sheet13.xml><?xml version="1.0" encoding="utf-8"?>
<worksheet xmlns="http://schemas.openxmlformats.org/spreadsheetml/2006/main" xmlns:r="http://schemas.openxmlformats.org/officeDocument/2006/relationships">
  <sheetPr>
    <pageSetUpPr fitToPage="1"/>
  </sheetPr>
  <dimension ref="A1:M49"/>
  <sheetViews>
    <sheetView view="pageBreakPreview" zoomScaleSheetLayoutView="100" zoomScalePageLayoutView="0" workbookViewId="0" topLeftCell="A30">
      <selection activeCell="F52" sqref="F52"/>
    </sheetView>
  </sheetViews>
  <sheetFormatPr defaultColWidth="9.140625" defaultRowHeight="12.75"/>
  <cols>
    <col min="1" max="1" width="6.00390625" style="0" customWidth="1"/>
    <col min="2" max="2" width="15.57421875" style="0" customWidth="1"/>
    <col min="3" max="3" width="17.28125" style="0" customWidth="1"/>
    <col min="4" max="4" width="19.00390625" style="0" customWidth="1"/>
    <col min="5" max="5" width="19.7109375" style="0" customWidth="1"/>
    <col min="6" max="6" width="18.8515625" style="0" customWidth="1"/>
    <col min="7" max="7" width="15.28125" style="0" customWidth="1"/>
  </cols>
  <sheetData>
    <row r="1" spans="1:7" ht="18">
      <c r="A1" s="712" t="s">
        <v>0</v>
      </c>
      <c r="B1" s="712"/>
      <c r="C1" s="712"/>
      <c r="D1" s="712"/>
      <c r="E1" s="712"/>
      <c r="G1" s="197" t="s">
        <v>626</v>
      </c>
    </row>
    <row r="2" spans="1:6" ht="21">
      <c r="A2" s="713" t="s">
        <v>690</v>
      </c>
      <c r="B2" s="713"/>
      <c r="C2" s="713"/>
      <c r="D2" s="713"/>
      <c r="E2" s="713"/>
      <c r="F2" s="713"/>
    </row>
    <row r="3" spans="1:2" ht="15">
      <c r="A3" s="199"/>
      <c r="B3" s="199"/>
    </row>
    <row r="4" spans="1:6" ht="18" customHeight="1">
      <c r="A4" s="714" t="s">
        <v>627</v>
      </c>
      <c r="B4" s="714"/>
      <c r="C4" s="714"/>
      <c r="D4" s="714"/>
      <c r="E4" s="714"/>
      <c r="F4" s="714"/>
    </row>
    <row r="5" spans="1:2" ht="15">
      <c r="A5" s="200" t="s">
        <v>1010</v>
      </c>
      <c r="B5" s="200"/>
    </row>
    <row r="6" spans="1:7" ht="15">
      <c r="A6" s="200"/>
      <c r="B6" s="200"/>
      <c r="F6" s="715" t="s">
        <v>768</v>
      </c>
      <c r="G6" s="715"/>
    </row>
    <row r="7" spans="1:7" ht="51" customHeight="1">
      <c r="A7" s="201" t="s">
        <v>2</v>
      </c>
      <c r="B7" s="201" t="s">
        <v>3</v>
      </c>
      <c r="C7" s="311" t="s">
        <v>628</v>
      </c>
      <c r="D7" s="311" t="s">
        <v>629</v>
      </c>
      <c r="E7" s="311" t="s">
        <v>630</v>
      </c>
      <c r="F7" s="311" t="s">
        <v>631</v>
      </c>
      <c r="G7" s="291" t="s">
        <v>632</v>
      </c>
    </row>
    <row r="8" spans="1:7" s="197" customFormat="1" ht="15">
      <c r="A8" s="202" t="s">
        <v>249</v>
      </c>
      <c r="B8" s="202" t="s">
        <v>250</v>
      </c>
      <c r="C8" s="202" t="s">
        <v>251</v>
      </c>
      <c r="D8" s="202" t="s">
        <v>252</v>
      </c>
      <c r="E8" s="202" t="s">
        <v>253</v>
      </c>
      <c r="F8" s="202" t="s">
        <v>254</v>
      </c>
      <c r="G8" s="202" t="s">
        <v>255</v>
      </c>
    </row>
    <row r="9" spans="1:7" s="197" customFormat="1" ht="15">
      <c r="A9" s="370">
        <v>1</v>
      </c>
      <c r="B9" s="371" t="s">
        <v>900</v>
      </c>
      <c r="C9" s="552">
        <f>'enrolment vs availed_PY'!G11+'enrolment vs availed_UPY'!L11</f>
        <v>72508</v>
      </c>
      <c r="D9" s="553">
        <v>54590</v>
      </c>
      <c r="E9" s="551">
        <v>0</v>
      </c>
      <c r="F9" s="552">
        <f>C9-D9</f>
        <v>17918</v>
      </c>
      <c r="G9" s="202"/>
    </row>
    <row r="10" spans="1:7" s="197" customFormat="1" ht="15">
      <c r="A10" s="370">
        <v>2</v>
      </c>
      <c r="B10" s="371" t="s">
        <v>901</v>
      </c>
      <c r="C10" s="552">
        <f>'enrolment vs availed_PY'!G12+'enrolment vs availed_UPY'!L12</f>
        <v>109065</v>
      </c>
      <c r="D10" s="553">
        <v>94016</v>
      </c>
      <c r="E10" s="551">
        <v>0</v>
      </c>
      <c r="F10" s="552">
        <f aca="true" t="shared" si="0" ref="F10:F41">C10-D10</f>
        <v>15049</v>
      </c>
      <c r="G10" s="202"/>
    </row>
    <row r="11" spans="1:7" s="197" customFormat="1" ht="15">
      <c r="A11" s="370">
        <v>3</v>
      </c>
      <c r="B11" s="371" t="s">
        <v>902</v>
      </c>
      <c r="C11" s="552">
        <f>'enrolment vs availed_PY'!G13+'enrolment vs availed_UPY'!L13</f>
        <v>137585</v>
      </c>
      <c r="D11" s="553">
        <v>122302</v>
      </c>
      <c r="E11" s="551">
        <v>0</v>
      </c>
      <c r="F11" s="552">
        <f t="shared" si="0"/>
        <v>15283</v>
      </c>
      <c r="G11" s="202"/>
    </row>
    <row r="12" spans="1:7" s="197" customFormat="1" ht="15">
      <c r="A12" s="370">
        <v>4</v>
      </c>
      <c r="B12" s="371" t="s">
        <v>903</v>
      </c>
      <c r="C12" s="552">
        <f>'enrolment vs availed_PY'!G14+'enrolment vs availed_UPY'!L14</f>
        <v>187702</v>
      </c>
      <c r="D12" s="553">
        <v>117708</v>
      </c>
      <c r="E12" s="551">
        <v>0</v>
      </c>
      <c r="F12" s="552">
        <f t="shared" si="0"/>
        <v>69994</v>
      </c>
      <c r="G12" s="202"/>
    </row>
    <row r="13" spans="1:7" s="197" customFormat="1" ht="15">
      <c r="A13" s="370">
        <v>5</v>
      </c>
      <c r="B13" s="371" t="s">
        <v>904</v>
      </c>
      <c r="C13" s="552">
        <f>'enrolment vs availed_PY'!G15+'enrolment vs availed_UPY'!L15</f>
        <v>137279</v>
      </c>
      <c r="D13" s="553">
        <v>89862</v>
      </c>
      <c r="E13" s="551">
        <v>0</v>
      </c>
      <c r="F13" s="552">
        <f t="shared" si="0"/>
        <v>47417</v>
      </c>
      <c r="G13" s="202"/>
    </row>
    <row r="14" spans="1:7" s="197" customFormat="1" ht="15">
      <c r="A14" s="370">
        <v>6</v>
      </c>
      <c r="B14" s="371" t="s">
        <v>905</v>
      </c>
      <c r="C14" s="552">
        <f>'enrolment vs availed_PY'!G16+'enrolment vs availed_UPY'!L16</f>
        <v>164144</v>
      </c>
      <c r="D14" s="553">
        <v>163451</v>
      </c>
      <c r="E14" s="551">
        <v>0</v>
      </c>
      <c r="F14" s="552">
        <f t="shared" si="0"/>
        <v>693</v>
      </c>
      <c r="G14" s="202"/>
    </row>
    <row r="15" spans="1:7" s="197" customFormat="1" ht="15">
      <c r="A15" s="370">
        <v>7</v>
      </c>
      <c r="B15" s="371" t="s">
        <v>906</v>
      </c>
      <c r="C15" s="552">
        <f>'enrolment vs availed_PY'!G17+'enrolment vs availed_UPY'!L17</f>
        <v>120219</v>
      </c>
      <c r="D15" s="553">
        <v>81072</v>
      </c>
      <c r="E15" s="551">
        <v>0</v>
      </c>
      <c r="F15" s="552">
        <f t="shared" si="0"/>
        <v>39147</v>
      </c>
      <c r="G15" s="202"/>
    </row>
    <row r="16" spans="1:7" s="197" customFormat="1" ht="15">
      <c r="A16" s="370">
        <v>8</v>
      </c>
      <c r="B16" s="371" t="s">
        <v>907</v>
      </c>
      <c r="C16" s="552">
        <f>'enrolment vs availed_PY'!G18+'enrolment vs availed_UPY'!L18</f>
        <v>183541</v>
      </c>
      <c r="D16" s="553">
        <v>123544</v>
      </c>
      <c r="E16" s="551">
        <v>0</v>
      </c>
      <c r="F16" s="552">
        <f t="shared" si="0"/>
        <v>59997</v>
      </c>
      <c r="G16" s="202"/>
    </row>
    <row r="17" spans="1:7" s="197" customFormat="1" ht="15">
      <c r="A17" s="370">
        <v>9</v>
      </c>
      <c r="B17" s="371" t="s">
        <v>908</v>
      </c>
      <c r="C17" s="552">
        <f>'enrolment vs availed_PY'!G19+'enrolment vs availed_UPY'!L19</f>
        <v>75160</v>
      </c>
      <c r="D17" s="553">
        <v>63427</v>
      </c>
      <c r="E17" s="551">
        <v>0</v>
      </c>
      <c r="F17" s="552">
        <f t="shared" si="0"/>
        <v>11733</v>
      </c>
      <c r="G17" s="202"/>
    </row>
    <row r="18" spans="1:7" s="197" customFormat="1" ht="15">
      <c r="A18" s="370">
        <v>10</v>
      </c>
      <c r="B18" s="371" t="s">
        <v>909</v>
      </c>
      <c r="C18" s="552">
        <f>'enrolment vs availed_PY'!G20+'enrolment vs availed_UPY'!L20</f>
        <v>78231</v>
      </c>
      <c r="D18" s="553">
        <v>67348</v>
      </c>
      <c r="E18" s="551">
        <v>0</v>
      </c>
      <c r="F18" s="552">
        <f t="shared" si="0"/>
        <v>10883</v>
      </c>
      <c r="G18" s="202"/>
    </row>
    <row r="19" spans="1:7" s="197" customFormat="1" ht="15">
      <c r="A19" s="370">
        <v>11</v>
      </c>
      <c r="B19" s="371" t="s">
        <v>910</v>
      </c>
      <c r="C19" s="552">
        <f>'enrolment vs availed_PY'!G21+'enrolment vs availed_UPY'!L21</f>
        <v>188925</v>
      </c>
      <c r="D19" s="553">
        <v>104934</v>
      </c>
      <c r="E19" s="551">
        <v>0</v>
      </c>
      <c r="F19" s="552">
        <f t="shared" si="0"/>
        <v>83991</v>
      </c>
      <c r="G19" s="202"/>
    </row>
    <row r="20" spans="1:7" s="197" customFormat="1" ht="15">
      <c r="A20" s="370">
        <v>12</v>
      </c>
      <c r="B20" s="371" t="s">
        <v>911</v>
      </c>
      <c r="C20" s="552">
        <f>'enrolment vs availed_PY'!G22+'enrolment vs availed_UPY'!L22</f>
        <v>177300</v>
      </c>
      <c r="D20" s="553">
        <v>111814</v>
      </c>
      <c r="E20" s="551">
        <v>0</v>
      </c>
      <c r="F20" s="552">
        <f t="shared" si="0"/>
        <v>65486</v>
      </c>
      <c r="G20" s="202"/>
    </row>
    <row r="21" spans="1:7" s="197" customFormat="1" ht="15">
      <c r="A21" s="370">
        <v>13</v>
      </c>
      <c r="B21" s="371" t="s">
        <v>912</v>
      </c>
      <c r="C21" s="552">
        <f>'enrolment vs availed_PY'!G23+'enrolment vs availed_UPY'!L23</f>
        <v>131048</v>
      </c>
      <c r="D21" s="553">
        <v>92744</v>
      </c>
      <c r="E21" s="551">
        <v>0</v>
      </c>
      <c r="F21" s="552">
        <f t="shared" si="0"/>
        <v>38304</v>
      </c>
      <c r="G21" s="202"/>
    </row>
    <row r="22" spans="1:7" s="197" customFormat="1" ht="15">
      <c r="A22" s="370">
        <v>14</v>
      </c>
      <c r="B22" s="371" t="s">
        <v>913</v>
      </c>
      <c r="C22" s="552">
        <f>'enrolment vs availed_PY'!G24+'enrolment vs availed_UPY'!L24</f>
        <v>96114</v>
      </c>
      <c r="D22" s="553">
        <v>78185</v>
      </c>
      <c r="E22" s="551">
        <v>0</v>
      </c>
      <c r="F22" s="552">
        <f t="shared" si="0"/>
        <v>17929</v>
      </c>
      <c r="G22" s="202"/>
    </row>
    <row r="23" spans="1:7" s="197" customFormat="1" ht="15">
      <c r="A23" s="370">
        <v>15</v>
      </c>
      <c r="B23" s="371" t="s">
        <v>914</v>
      </c>
      <c r="C23" s="552">
        <f>'enrolment vs availed_PY'!G25+'enrolment vs availed_UPY'!L25</f>
        <v>39431</v>
      </c>
      <c r="D23" s="553">
        <v>17748</v>
      </c>
      <c r="E23" s="551">
        <v>0</v>
      </c>
      <c r="F23" s="552">
        <f t="shared" si="0"/>
        <v>21683</v>
      </c>
      <c r="G23" s="202"/>
    </row>
    <row r="24" spans="1:7" s="197" customFormat="1" ht="15">
      <c r="A24" s="370">
        <v>16</v>
      </c>
      <c r="B24" s="371" t="s">
        <v>915</v>
      </c>
      <c r="C24" s="552">
        <f>'enrolment vs availed_PY'!G26+'enrolment vs availed_UPY'!L26</f>
        <v>43359</v>
      </c>
      <c r="D24" s="553">
        <v>35229</v>
      </c>
      <c r="E24" s="551">
        <v>0</v>
      </c>
      <c r="F24" s="552">
        <f t="shared" si="0"/>
        <v>8130</v>
      </c>
      <c r="G24" s="202"/>
    </row>
    <row r="25" spans="1:7" s="197" customFormat="1" ht="15">
      <c r="A25" s="370">
        <v>17</v>
      </c>
      <c r="B25" s="371" t="s">
        <v>916</v>
      </c>
      <c r="C25" s="552">
        <f>'enrolment vs availed_PY'!G27+'enrolment vs availed_UPY'!L27</f>
        <v>166113</v>
      </c>
      <c r="D25" s="553">
        <v>128918</v>
      </c>
      <c r="E25" s="551">
        <v>0</v>
      </c>
      <c r="F25" s="552">
        <f t="shared" si="0"/>
        <v>37195</v>
      </c>
      <c r="G25" s="202"/>
    </row>
    <row r="26" spans="1:7" s="197" customFormat="1" ht="15">
      <c r="A26" s="370">
        <v>18</v>
      </c>
      <c r="B26" s="371" t="s">
        <v>917</v>
      </c>
      <c r="C26" s="552">
        <f>'enrolment vs availed_PY'!G28+'enrolment vs availed_UPY'!L28</f>
        <v>87204</v>
      </c>
      <c r="D26" s="553">
        <v>52862</v>
      </c>
      <c r="E26" s="551">
        <v>0</v>
      </c>
      <c r="F26" s="552">
        <f t="shared" si="0"/>
        <v>34342</v>
      </c>
      <c r="G26" s="202"/>
    </row>
    <row r="27" spans="1:7" s="197" customFormat="1" ht="15">
      <c r="A27" s="370">
        <v>19</v>
      </c>
      <c r="B27" s="371" t="s">
        <v>918</v>
      </c>
      <c r="C27" s="552">
        <f>'enrolment vs availed_PY'!G29+'enrolment vs availed_UPY'!L29</f>
        <v>242924</v>
      </c>
      <c r="D27" s="553">
        <v>194375</v>
      </c>
      <c r="E27" s="551">
        <v>0</v>
      </c>
      <c r="F27" s="552">
        <f t="shared" si="0"/>
        <v>48549</v>
      </c>
      <c r="G27" s="202"/>
    </row>
    <row r="28" spans="1:7" s="197" customFormat="1" ht="15">
      <c r="A28" s="370">
        <v>20</v>
      </c>
      <c r="B28" s="371" t="s">
        <v>919</v>
      </c>
      <c r="C28" s="552">
        <f>'enrolment vs availed_PY'!G30+'enrolment vs availed_UPY'!L30</f>
        <v>102599</v>
      </c>
      <c r="D28" s="553">
        <v>76780</v>
      </c>
      <c r="E28" s="551">
        <v>0</v>
      </c>
      <c r="F28" s="552">
        <f t="shared" si="0"/>
        <v>25819</v>
      </c>
      <c r="G28" s="202"/>
    </row>
    <row r="29" spans="1:7" s="197" customFormat="1" ht="15">
      <c r="A29" s="370">
        <v>21</v>
      </c>
      <c r="B29" s="371" t="s">
        <v>920</v>
      </c>
      <c r="C29" s="552">
        <f>'enrolment vs availed_PY'!G31+'enrolment vs availed_UPY'!L31</f>
        <v>168117</v>
      </c>
      <c r="D29" s="553">
        <v>168011</v>
      </c>
      <c r="E29" s="551">
        <v>0</v>
      </c>
      <c r="F29" s="552">
        <f t="shared" si="0"/>
        <v>106</v>
      </c>
      <c r="G29" s="202"/>
    </row>
    <row r="30" spans="1:7" s="197" customFormat="1" ht="15">
      <c r="A30" s="370">
        <v>22</v>
      </c>
      <c r="B30" s="371" t="s">
        <v>921</v>
      </c>
      <c r="C30" s="552">
        <f>'enrolment vs availed_PY'!G32+'enrolment vs availed_UPY'!L32</f>
        <v>97187</v>
      </c>
      <c r="D30" s="553">
        <v>51177</v>
      </c>
      <c r="E30" s="551">
        <v>0</v>
      </c>
      <c r="F30" s="552">
        <f t="shared" si="0"/>
        <v>46010</v>
      </c>
      <c r="G30" s="202"/>
    </row>
    <row r="31" spans="1:7" s="197" customFormat="1" ht="15">
      <c r="A31" s="370">
        <v>23</v>
      </c>
      <c r="B31" s="371" t="s">
        <v>922</v>
      </c>
      <c r="C31" s="552">
        <f>'enrolment vs availed_PY'!G33+'enrolment vs availed_UPY'!L33</f>
        <v>182864</v>
      </c>
      <c r="D31" s="553">
        <v>135594</v>
      </c>
      <c r="E31" s="551">
        <v>0</v>
      </c>
      <c r="F31" s="552">
        <f t="shared" si="0"/>
        <v>47270</v>
      </c>
      <c r="G31" s="202"/>
    </row>
    <row r="32" spans="1:7" s="197" customFormat="1" ht="15">
      <c r="A32" s="370">
        <v>24</v>
      </c>
      <c r="B32" s="371" t="s">
        <v>923</v>
      </c>
      <c r="C32" s="552">
        <f>'enrolment vs availed_PY'!G34+'enrolment vs availed_UPY'!L34</f>
        <v>166079</v>
      </c>
      <c r="D32" s="553">
        <v>166000</v>
      </c>
      <c r="E32" s="551">
        <v>0</v>
      </c>
      <c r="F32" s="552">
        <f t="shared" si="0"/>
        <v>79</v>
      </c>
      <c r="G32" s="202"/>
    </row>
    <row r="33" spans="1:7" s="197" customFormat="1" ht="15">
      <c r="A33" s="370">
        <v>25</v>
      </c>
      <c r="B33" s="371" t="s">
        <v>924</v>
      </c>
      <c r="C33" s="552">
        <f>'enrolment vs availed_PY'!G35+'enrolment vs availed_UPY'!L35</f>
        <v>99577</v>
      </c>
      <c r="D33" s="553">
        <v>64971</v>
      </c>
      <c r="E33" s="551">
        <v>0</v>
      </c>
      <c r="F33" s="552">
        <f t="shared" si="0"/>
        <v>34606</v>
      </c>
      <c r="G33" s="202"/>
    </row>
    <row r="34" spans="1:7" s="197" customFormat="1" ht="15">
      <c r="A34" s="370">
        <v>26</v>
      </c>
      <c r="B34" s="371" t="s">
        <v>925</v>
      </c>
      <c r="C34" s="552">
        <f>'enrolment vs availed_PY'!G36+'enrolment vs availed_UPY'!L36</f>
        <v>226846</v>
      </c>
      <c r="D34" s="553">
        <v>167327</v>
      </c>
      <c r="E34" s="551">
        <v>0</v>
      </c>
      <c r="F34" s="552">
        <f t="shared" si="0"/>
        <v>59519</v>
      </c>
      <c r="G34" s="202"/>
    </row>
    <row r="35" spans="1:7" s="197" customFormat="1" ht="15">
      <c r="A35" s="370">
        <v>27</v>
      </c>
      <c r="B35" s="371" t="s">
        <v>926</v>
      </c>
      <c r="C35" s="552">
        <f>'enrolment vs availed_PY'!G37+'enrolment vs availed_UPY'!L37</f>
        <v>124473</v>
      </c>
      <c r="D35" s="553">
        <v>88720</v>
      </c>
      <c r="E35" s="551">
        <v>0</v>
      </c>
      <c r="F35" s="552">
        <f t="shared" si="0"/>
        <v>35753</v>
      </c>
      <c r="G35" s="202"/>
    </row>
    <row r="36" spans="1:7" s="197" customFormat="1" ht="15">
      <c r="A36" s="370">
        <v>28</v>
      </c>
      <c r="B36" s="371" t="s">
        <v>927</v>
      </c>
      <c r="C36" s="552">
        <f>'enrolment vs availed_PY'!G38+'enrolment vs availed_UPY'!L38</f>
        <v>229057</v>
      </c>
      <c r="D36" s="553">
        <v>176851</v>
      </c>
      <c r="E36" s="551">
        <v>0</v>
      </c>
      <c r="F36" s="552">
        <f t="shared" si="0"/>
        <v>52206</v>
      </c>
      <c r="G36" s="202"/>
    </row>
    <row r="37" spans="1:7" s="197" customFormat="1" ht="15">
      <c r="A37" s="370">
        <v>29</v>
      </c>
      <c r="B37" s="371" t="s">
        <v>928</v>
      </c>
      <c r="C37" s="552">
        <f>'enrolment vs availed_PY'!G39+'enrolment vs availed_UPY'!L39</f>
        <v>138676</v>
      </c>
      <c r="D37" s="553">
        <v>105801</v>
      </c>
      <c r="E37" s="551">
        <v>0</v>
      </c>
      <c r="F37" s="552">
        <f t="shared" si="0"/>
        <v>32875</v>
      </c>
      <c r="G37" s="202"/>
    </row>
    <row r="38" spans="1:7" s="197" customFormat="1" ht="15">
      <c r="A38" s="370">
        <v>30</v>
      </c>
      <c r="B38" s="371" t="s">
        <v>929</v>
      </c>
      <c r="C38" s="552">
        <f>'enrolment vs availed_PY'!G40+'enrolment vs availed_UPY'!L40</f>
        <v>290159</v>
      </c>
      <c r="D38" s="553">
        <v>205996</v>
      </c>
      <c r="E38" s="551">
        <v>0</v>
      </c>
      <c r="F38" s="552">
        <f t="shared" si="0"/>
        <v>84163</v>
      </c>
      <c r="G38" s="202"/>
    </row>
    <row r="39" spans="1:7" s="197" customFormat="1" ht="15">
      <c r="A39" s="370">
        <v>31</v>
      </c>
      <c r="B39" s="371" t="s">
        <v>930</v>
      </c>
      <c r="C39" s="552">
        <f>'enrolment vs availed_PY'!G41+'enrolment vs availed_UPY'!L41</f>
        <v>323575</v>
      </c>
      <c r="D39" s="553">
        <v>247502</v>
      </c>
      <c r="E39" s="551">
        <v>0</v>
      </c>
      <c r="F39" s="552">
        <f t="shared" si="0"/>
        <v>76073</v>
      </c>
      <c r="G39" s="202"/>
    </row>
    <row r="40" spans="1:7" s="197" customFormat="1" ht="15">
      <c r="A40" s="370">
        <v>32</v>
      </c>
      <c r="B40" s="371" t="s">
        <v>931</v>
      </c>
      <c r="C40" s="552">
        <f>'enrolment vs availed_PY'!G42+'enrolment vs availed_UPY'!L42</f>
        <v>150406</v>
      </c>
      <c r="D40" s="553">
        <v>102675</v>
      </c>
      <c r="E40" s="551">
        <v>0</v>
      </c>
      <c r="F40" s="552">
        <f t="shared" si="0"/>
        <v>47731</v>
      </c>
      <c r="G40" s="202"/>
    </row>
    <row r="41" spans="1:7" s="197" customFormat="1" ht="15">
      <c r="A41" s="372"/>
      <c r="B41" s="373" t="s">
        <v>85</v>
      </c>
      <c r="C41" s="552">
        <f>'enrolment vs availed_PY'!G43+'enrolment vs availed_UPY'!L43</f>
        <v>4737467</v>
      </c>
      <c r="D41" s="553">
        <v>3575755</v>
      </c>
      <c r="E41" s="551">
        <v>0</v>
      </c>
      <c r="F41" s="552">
        <f t="shared" si="0"/>
        <v>1161712</v>
      </c>
      <c r="G41" s="202"/>
    </row>
    <row r="43" spans="4:9" ht="15">
      <c r="D43" s="13"/>
      <c r="E43" s="619" t="s">
        <v>887</v>
      </c>
      <c r="F43" s="619"/>
      <c r="G43" s="619"/>
      <c r="H43" s="619"/>
      <c r="I43" s="619"/>
    </row>
    <row r="44" spans="4:9" ht="15">
      <c r="D44" s="13"/>
      <c r="E44" s="619" t="s">
        <v>888</v>
      </c>
      <c r="F44" s="619"/>
      <c r="G44" s="619"/>
      <c r="H44" s="619"/>
      <c r="I44" s="619"/>
    </row>
    <row r="45" spans="1:9" ht="15" customHeight="1">
      <c r="A45" s="312"/>
      <c r="B45" s="312"/>
      <c r="C45" s="312"/>
      <c r="D45" s="14"/>
      <c r="E45" s="14"/>
      <c r="F45" s="14"/>
      <c r="G45" s="642"/>
      <c r="H45" s="642"/>
      <c r="I45" s="643"/>
    </row>
    <row r="46" spans="1:9" ht="15" customHeight="1">
      <c r="A46" s="312"/>
      <c r="B46" s="312"/>
      <c r="C46" s="312"/>
      <c r="D46" s="645" t="s">
        <v>889</v>
      </c>
      <c r="E46" s="645"/>
      <c r="F46" s="79"/>
      <c r="G46" s="79"/>
      <c r="H46" s="79"/>
      <c r="I46" s="79"/>
    </row>
    <row r="47" spans="1:9" ht="15" customHeight="1">
      <c r="A47" s="312"/>
      <c r="B47" s="312"/>
      <c r="C47" s="312"/>
      <c r="D47" s="79"/>
      <c r="E47" s="79"/>
      <c r="F47" s="79"/>
      <c r="G47" s="79"/>
      <c r="H47" s="79"/>
      <c r="I47" s="79"/>
    </row>
    <row r="48" spans="1:9" ht="15">
      <c r="A48" s="312"/>
      <c r="C48" s="312"/>
      <c r="D48" s="13"/>
      <c r="E48" s="619" t="s">
        <v>890</v>
      </c>
      <c r="F48" s="619"/>
      <c r="G48" s="619"/>
      <c r="H48" s="619"/>
      <c r="I48" s="619"/>
    </row>
    <row r="49" spans="1:13" ht="12.75">
      <c r="A49" s="312"/>
      <c r="B49" s="312"/>
      <c r="C49" s="312"/>
      <c r="J49" s="312"/>
      <c r="K49" s="312"/>
      <c r="L49" s="312"/>
      <c r="M49" s="312"/>
    </row>
  </sheetData>
  <sheetProtection/>
  <mergeCells count="9">
    <mergeCell ref="E48:I48"/>
    <mergeCell ref="A1:E1"/>
    <mergeCell ref="A2:F2"/>
    <mergeCell ref="A4:F4"/>
    <mergeCell ref="F6:G6"/>
    <mergeCell ref="E43:I43"/>
    <mergeCell ref="E44:I44"/>
    <mergeCell ref="G45:I45"/>
    <mergeCell ref="D46:E46"/>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sheetPr>
    <pageSetUpPr fitToPage="1"/>
  </sheetPr>
  <dimension ref="A1:R57"/>
  <sheetViews>
    <sheetView view="pageBreakPreview" zoomScale="90" zoomScaleSheetLayoutView="90" zoomScalePageLayoutView="0" workbookViewId="0" topLeftCell="A28">
      <selection activeCell="A8" sqref="A8:B8"/>
    </sheetView>
  </sheetViews>
  <sheetFormatPr defaultColWidth="9.140625" defaultRowHeight="12.75"/>
  <cols>
    <col min="1" max="1" width="7.421875" style="14" customWidth="1"/>
    <col min="2" max="2" width="17.140625" style="14" customWidth="1"/>
    <col min="3" max="3" width="11.00390625" style="14" customWidth="1"/>
    <col min="4" max="4" width="10.00390625" style="14" customWidth="1"/>
    <col min="5" max="5" width="13.140625" style="14" customWidth="1"/>
    <col min="6" max="6" width="15.140625" style="14" customWidth="1"/>
    <col min="7" max="7" width="13.28125" style="14" customWidth="1"/>
    <col min="8" max="8" width="14.7109375" style="14" customWidth="1"/>
    <col min="9" max="9" width="16.7109375" style="14" customWidth="1"/>
    <col min="10" max="10" width="19.28125" style="14" customWidth="1"/>
    <col min="11" max="16384" width="9.140625" style="14" customWidth="1"/>
  </cols>
  <sheetData>
    <row r="1" spans="5:10" ht="12.75">
      <c r="E1" s="634"/>
      <c r="F1" s="634"/>
      <c r="G1" s="634"/>
      <c r="H1" s="634"/>
      <c r="I1" s="634"/>
      <c r="J1" s="135" t="s">
        <v>58</v>
      </c>
    </row>
    <row r="2" spans="1:10" ht="15">
      <c r="A2" s="619" t="s">
        <v>0</v>
      </c>
      <c r="B2" s="619"/>
      <c r="C2" s="619"/>
      <c r="D2" s="619"/>
      <c r="E2" s="619"/>
      <c r="F2" s="619"/>
      <c r="G2" s="619"/>
      <c r="H2" s="619"/>
      <c r="I2" s="619"/>
      <c r="J2" s="619"/>
    </row>
    <row r="3" spans="1:10" ht="20.25">
      <c r="A3" s="632" t="s">
        <v>690</v>
      </c>
      <c r="B3" s="632"/>
      <c r="C3" s="632"/>
      <c r="D3" s="632"/>
      <c r="E3" s="632"/>
      <c r="F3" s="632"/>
      <c r="G3" s="632"/>
      <c r="H3" s="632"/>
      <c r="I3" s="632"/>
      <c r="J3" s="632"/>
    </row>
    <row r="4" ht="14.25" customHeight="1"/>
    <row r="5" spans="1:10" ht="31.5" customHeight="1">
      <c r="A5" s="745" t="s">
        <v>735</v>
      </c>
      <c r="B5" s="745"/>
      <c r="C5" s="745"/>
      <c r="D5" s="745"/>
      <c r="E5" s="745"/>
      <c r="F5" s="745"/>
      <c r="G5" s="745"/>
      <c r="H5" s="745"/>
      <c r="I5" s="745"/>
      <c r="J5" s="745"/>
    </row>
    <row r="6" spans="1:10" ht="13.5" customHeight="1">
      <c r="A6" s="1"/>
      <c r="B6" s="1"/>
      <c r="C6" s="1"/>
      <c r="D6" s="1"/>
      <c r="E6" s="1"/>
      <c r="F6" s="1"/>
      <c r="G6" s="1"/>
      <c r="H6" s="1"/>
      <c r="I6" s="1"/>
      <c r="J6" s="1"/>
    </row>
    <row r="7" ht="0.75" customHeight="1"/>
    <row r="8" spans="1:12" ht="12.75">
      <c r="A8" s="635" t="s">
        <v>1011</v>
      </c>
      <c r="B8" s="635"/>
      <c r="C8" s="29"/>
      <c r="H8" s="715" t="s">
        <v>766</v>
      </c>
      <c r="I8" s="715"/>
      <c r="J8" s="715"/>
      <c r="K8" s="100"/>
      <c r="L8" s="100"/>
    </row>
    <row r="9" spans="1:18" ht="12.75">
      <c r="A9" s="628" t="s">
        <v>2</v>
      </c>
      <c r="B9" s="628" t="s">
        <v>3</v>
      </c>
      <c r="C9" s="585" t="s">
        <v>736</v>
      </c>
      <c r="D9" s="592"/>
      <c r="E9" s="592"/>
      <c r="F9" s="586"/>
      <c r="G9" s="585" t="s">
        <v>98</v>
      </c>
      <c r="H9" s="592"/>
      <c r="I9" s="592"/>
      <c r="J9" s="586"/>
      <c r="Q9" s="17"/>
      <c r="R9" s="19"/>
    </row>
    <row r="10" spans="1:10" ht="64.5" customHeight="1">
      <c r="A10" s="628"/>
      <c r="B10" s="628"/>
      <c r="C10" s="5" t="s">
        <v>175</v>
      </c>
      <c r="D10" s="5" t="s">
        <v>14</v>
      </c>
      <c r="E10" s="6" t="s">
        <v>767</v>
      </c>
      <c r="F10" s="6" t="s">
        <v>192</v>
      </c>
      <c r="G10" s="5" t="s">
        <v>175</v>
      </c>
      <c r="H10" s="23" t="s">
        <v>15</v>
      </c>
      <c r="I10" s="103" t="s">
        <v>852</v>
      </c>
      <c r="J10" s="5" t="s">
        <v>853</v>
      </c>
    </row>
    <row r="11" spans="1:10" ht="12.75">
      <c r="A11" s="5">
        <v>1</v>
      </c>
      <c r="B11" s="5">
        <v>2</v>
      </c>
      <c r="C11" s="5">
        <v>3</v>
      </c>
      <c r="D11" s="5">
        <v>4</v>
      </c>
      <c r="E11" s="5">
        <v>5</v>
      </c>
      <c r="F11" s="6">
        <v>6</v>
      </c>
      <c r="G11" s="5">
        <v>7</v>
      </c>
      <c r="H11" s="101">
        <v>8</v>
      </c>
      <c r="I11" s="5">
        <v>9</v>
      </c>
      <c r="J11" s="5">
        <v>10</v>
      </c>
    </row>
    <row r="12" spans="1:10" ht="12.75">
      <c r="A12" s="370">
        <v>1</v>
      </c>
      <c r="B12" s="371" t="s">
        <v>900</v>
      </c>
      <c r="C12" s="17">
        <v>319</v>
      </c>
      <c r="D12" s="17">
        <v>38960</v>
      </c>
      <c r="E12" s="17">
        <v>210</v>
      </c>
      <c r="F12" s="102">
        <f>D12*E12</f>
        <v>8181600</v>
      </c>
      <c r="G12" s="17">
        <f>'AT3A_cvrg(Insti)_PY'!H12+'AT3A_cvrg(Insti)_PY'!I12</f>
        <v>317</v>
      </c>
      <c r="H12" s="26">
        <f>'enrolment vs availed_PY'!Q11</f>
        <v>7999739</v>
      </c>
      <c r="I12" s="26">
        <v>210</v>
      </c>
      <c r="J12" s="445">
        <f>H12/I12</f>
        <v>38093.99523809524</v>
      </c>
    </row>
    <row r="13" spans="1:10" ht="12.75">
      <c r="A13" s="370">
        <v>2</v>
      </c>
      <c r="B13" s="371" t="s">
        <v>901</v>
      </c>
      <c r="C13" s="17">
        <v>208</v>
      </c>
      <c r="D13" s="17">
        <v>63527</v>
      </c>
      <c r="E13" s="17">
        <v>210</v>
      </c>
      <c r="F13" s="102">
        <f aca="true" t="shared" si="0" ref="F13:F44">D13*E13</f>
        <v>13340670</v>
      </c>
      <c r="G13" s="17">
        <f>'AT3A_cvrg(Insti)_PY'!H13+'AT3A_cvrg(Insti)_PY'!I13</f>
        <v>209</v>
      </c>
      <c r="H13" s="26">
        <f>'enrolment vs availed_PY'!Q12</f>
        <v>13044134</v>
      </c>
      <c r="I13" s="26">
        <v>210</v>
      </c>
      <c r="J13" s="445">
        <f aca="true" t="shared" si="1" ref="J13:J44">H13/I13</f>
        <v>62114.92380952381</v>
      </c>
    </row>
    <row r="14" spans="1:10" ht="12.75">
      <c r="A14" s="370">
        <v>3</v>
      </c>
      <c r="B14" s="371" t="s">
        <v>902</v>
      </c>
      <c r="C14" s="17">
        <v>768</v>
      </c>
      <c r="D14" s="17">
        <v>81744</v>
      </c>
      <c r="E14" s="17">
        <v>210</v>
      </c>
      <c r="F14" s="102">
        <f t="shared" si="0"/>
        <v>17166240</v>
      </c>
      <c r="G14" s="17">
        <f>'AT3A_cvrg(Insti)_PY'!H14+'AT3A_cvrg(Insti)_PY'!I14</f>
        <v>760</v>
      </c>
      <c r="H14" s="26">
        <f>'enrolment vs availed_PY'!Q13</f>
        <v>16784669</v>
      </c>
      <c r="I14" s="26">
        <v>210</v>
      </c>
      <c r="J14" s="445">
        <f t="shared" si="1"/>
        <v>79926.99523809523</v>
      </c>
    </row>
    <row r="15" spans="1:10" ht="12.75">
      <c r="A15" s="370">
        <v>4</v>
      </c>
      <c r="B15" s="371" t="s">
        <v>903</v>
      </c>
      <c r="C15" s="17">
        <v>967</v>
      </c>
      <c r="D15" s="17">
        <v>94565</v>
      </c>
      <c r="E15" s="17">
        <v>210</v>
      </c>
      <c r="F15" s="102">
        <f t="shared" si="0"/>
        <v>19858650</v>
      </c>
      <c r="G15" s="17">
        <f>'AT3A_cvrg(Insti)_PY'!H15+'AT3A_cvrg(Insti)_PY'!I15</f>
        <v>967</v>
      </c>
      <c r="H15" s="26">
        <f>'enrolment vs availed_PY'!Q14</f>
        <v>19417232</v>
      </c>
      <c r="I15" s="26">
        <v>210</v>
      </c>
      <c r="J15" s="445">
        <f t="shared" si="1"/>
        <v>92463.00952380952</v>
      </c>
    </row>
    <row r="16" spans="1:10" ht="12.75">
      <c r="A16" s="370">
        <v>5</v>
      </c>
      <c r="B16" s="371" t="s">
        <v>904</v>
      </c>
      <c r="C16" s="17">
        <v>820</v>
      </c>
      <c r="D16" s="17">
        <v>72395</v>
      </c>
      <c r="E16" s="17">
        <v>210</v>
      </c>
      <c r="F16" s="102">
        <f t="shared" si="0"/>
        <v>15202950</v>
      </c>
      <c r="G16" s="17">
        <f>'AT3A_cvrg(Insti)_PY'!H16+'AT3A_cvrg(Insti)_PY'!I16</f>
        <v>825</v>
      </c>
      <c r="H16" s="26">
        <f>'enrolment vs availed_PY'!Q15</f>
        <v>14865019</v>
      </c>
      <c r="I16" s="26">
        <v>210</v>
      </c>
      <c r="J16" s="445">
        <f t="shared" si="1"/>
        <v>70785.80476190476</v>
      </c>
    </row>
    <row r="17" spans="1:10" ht="12.75">
      <c r="A17" s="370">
        <v>6</v>
      </c>
      <c r="B17" s="371" t="s">
        <v>905</v>
      </c>
      <c r="C17" s="17">
        <v>1035</v>
      </c>
      <c r="D17" s="17">
        <v>96739</v>
      </c>
      <c r="E17" s="17">
        <v>210</v>
      </c>
      <c r="F17" s="102">
        <f t="shared" si="0"/>
        <v>20315190</v>
      </c>
      <c r="G17" s="17">
        <f>'AT3A_cvrg(Insti)_PY'!H17+'AT3A_cvrg(Insti)_PY'!I17</f>
        <v>1033</v>
      </c>
      <c r="H17" s="26">
        <f>'enrolment vs availed_PY'!Q16</f>
        <v>19863624</v>
      </c>
      <c r="I17" s="26">
        <v>210</v>
      </c>
      <c r="J17" s="445">
        <f t="shared" si="1"/>
        <v>94588.68571428572</v>
      </c>
    </row>
    <row r="18" spans="1:10" ht="12.75">
      <c r="A18" s="370">
        <v>7</v>
      </c>
      <c r="B18" s="371" t="s">
        <v>906</v>
      </c>
      <c r="C18" s="17">
        <v>805</v>
      </c>
      <c r="D18" s="17">
        <v>74677</v>
      </c>
      <c r="E18" s="17">
        <v>210</v>
      </c>
      <c r="F18" s="102">
        <f t="shared" si="0"/>
        <v>15682170</v>
      </c>
      <c r="G18" s="17">
        <f>'AT3A_cvrg(Insti)_PY'!H18+'AT3A_cvrg(Insti)_PY'!I18</f>
        <v>806</v>
      </c>
      <c r="H18" s="26">
        <f>'enrolment vs availed_PY'!Q17</f>
        <v>15333587</v>
      </c>
      <c r="I18" s="26">
        <v>210</v>
      </c>
      <c r="J18" s="445">
        <f t="shared" si="1"/>
        <v>73017.08095238096</v>
      </c>
    </row>
    <row r="19" spans="1:10" ht="12.75">
      <c r="A19" s="370">
        <v>8</v>
      </c>
      <c r="B19" s="371" t="s">
        <v>907</v>
      </c>
      <c r="C19" s="17">
        <v>885</v>
      </c>
      <c r="D19" s="17">
        <v>100395</v>
      </c>
      <c r="E19" s="17">
        <v>210</v>
      </c>
      <c r="F19" s="102">
        <f t="shared" si="0"/>
        <v>21082950</v>
      </c>
      <c r="G19" s="17">
        <f>'AT3A_cvrg(Insti)_PY'!H19+'AT3A_cvrg(Insti)_PY'!I19</f>
        <v>885</v>
      </c>
      <c r="H19" s="26">
        <f>'enrolment vs availed_PY'!Q18</f>
        <v>20614318</v>
      </c>
      <c r="I19" s="26">
        <v>210</v>
      </c>
      <c r="J19" s="445">
        <f t="shared" si="1"/>
        <v>98163.41904761904</v>
      </c>
    </row>
    <row r="20" spans="1:10" ht="12.75">
      <c r="A20" s="370">
        <v>9</v>
      </c>
      <c r="B20" s="371" t="s">
        <v>908</v>
      </c>
      <c r="C20" s="17">
        <v>270</v>
      </c>
      <c r="D20" s="17">
        <v>42869</v>
      </c>
      <c r="E20" s="17">
        <v>210</v>
      </c>
      <c r="F20" s="102">
        <f t="shared" si="0"/>
        <v>9002490</v>
      </c>
      <c r="G20" s="17">
        <f>'AT3A_cvrg(Insti)_PY'!H20+'AT3A_cvrg(Insti)_PY'!I20</f>
        <v>273</v>
      </c>
      <c r="H20" s="26">
        <f>'enrolment vs availed_PY'!Q19</f>
        <v>8802382</v>
      </c>
      <c r="I20" s="26">
        <v>210</v>
      </c>
      <c r="J20" s="445">
        <f t="shared" si="1"/>
        <v>41916.10476190476</v>
      </c>
    </row>
    <row r="21" spans="1:10" ht="12.75">
      <c r="A21" s="370">
        <v>10</v>
      </c>
      <c r="B21" s="371" t="s">
        <v>909</v>
      </c>
      <c r="C21" s="17">
        <v>490</v>
      </c>
      <c r="D21" s="17">
        <v>37948</v>
      </c>
      <c r="E21" s="17">
        <v>210</v>
      </c>
      <c r="F21" s="102">
        <f t="shared" si="0"/>
        <v>7969080</v>
      </c>
      <c r="G21" s="17">
        <f>'AT3A_cvrg(Insti)_PY'!H21+'AT3A_cvrg(Insti)_PY'!I21</f>
        <v>492</v>
      </c>
      <c r="H21" s="26">
        <f>'enrolment vs availed_PY'!Q20</f>
        <v>7791943</v>
      </c>
      <c r="I21" s="26">
        <v>210</v>
      </c>
      <c r="J21" s="445">
        <f t="shared" si="1"/>
        <v>37104.490476190476</v>
      </c>
    </row>
    <row r="22" spans="1:10" ht="12.75">
      <c r="A22" s="370">
        <v>11</v>
      </c>
      <c r="B22" s="371" t="s">
        <v>910</v>
      </c>
      <c r="C22" s="17">
        <v>1134</v>
      </c>
      <c r="D22" s="17">
        <v>94222</v>
      </c>
      <c r="E22" s="17">
        <v>210</v>
      </c>
      <c r="F22" s="102">
        <f t="shared" si="0"/>
        <v>19786620</v>
      </c>
      <c r="G22" s="17">
        <f>'AT3A_cvrg(Insti)_PY'!H22+'AT3A_cvrg(Insti)_PY'!I22</f>
        <v>1138</v>
      </c>
      <c r="H22" s="26">
        <f>'enrolment vs availed_PY'!Q21</f>
        <v>19346803</v>
      </c>
      <c r="I22" s="26">
        <v>210</v>
      </c>
      <c r="J22" s="445">
        <f t="shared" si="1"/>
        <v>92127.63333333333</v>
      </c>
    </row>
    <row r="23" spans="1:10" ht="12.75">
      <c r="A23" s="370">
        <v>12</v>
      </c>
      <c r="B23" s="371" t="s">
        <v>911</v>
      </c>
      <c r="C23" s="17">
        <v>860</v>
      </c>
      <c r="D23" s="17">
        <v>82883</v>
      </c>
      <c r="E23" s="17">
        <v>210</v>
      </c>
      <c r="F23" s="102">
        <f t="shared" si="0"/>
        <v>17405430</v>
      </c>
      <c r="G23" s="17">
        <f>'AT3A_cvrg(Insti)_PY'!H23+'AT3A_cvrg(Insti)_PY'!I23</f>
        <v>857</v>
      </c>
      <c r="H23" s="26">
        <f>'enrolment vs availed_PY'!Q22</f>
        <v>17018542</v>
      </c>
      <c r="I23" s="26">
        <v>210</v>
      </c>
      <c r="J23" s="445">
        <f t="shared" si="1"/>
        <v>81040.6761904762</v>
      </c>
    </row>
    <row r="24" spans="1:10" ht="12.75">
      <c r="A24" s="370">
        <v>13</v>
      </c>
      <c r="B24" s="371" t="s">
        <v>912</v>
      </c>
      <c r="C24" s="17">
        <v>754</v>
      </c>
      <c r="D24" s="17">
        <v>69091</v>
      </c>
      <c r="E24" s="17">
        <v>210</v>
      </c>
      <c r="F24" s="102">
        <f t="shared" si="0"/>
        <v>14509110</v>
      </c>
      <c r="G24" s="17">
        <f>'AT3A_cvrg(Insti)_PY'!H24+'AT3A_cvrg(Insti)_PY'!I24</f>
        <v>721</v>
      </c>
      <c r="H24" s="26">
        <f>'enrolment vs availed_PY'!Q23</f>
        <v>14186602</v>
      </c>
      <c r="I24" s="26">
        <v>210</v>
      </c>
      <c r="J24" s="445">
        <f t="shared" si="1"/>
        <v>67555.24761904762</v>
      </c>
    </row>
    <row r="25" spans="1:10" ht="12.75">
      <c r="A25" s="370">
        <v>14</v>
      </c>
      <c r="B25" s="371" t="s">
        <v>913</v>
      </c>
      <c r="C25" s="17">
        <v>658</v>
      </c>
      <c r="D25" s="17">
        <v>54715</v>
      </c>
      <c r="E25" s="17">
        <v>210</v>
      </c>
      <c r="F25" s="102">
        <f t="shared" si="0"/>
        <v>11490150</v>
      </c>
      <c r="G25" s="17">
        <f>'AT3A_cvrg(Insti)_PY'!H25+'AT3A_cvrg(Insti)_PY'!I25</f>
        <v>674</v>
      </c>
      <c r="H25" s="26">
        <f>'enrolment vs availed_PY'!Q24</f>
        <v>11234747</v>
      </c>
      <c r="I25" s="26">
        <v>210</v>
      </c>
      <c r="J25" s="445">
        <f t="shared" si="1"/>
        <v>53498.79523809524</v>
      </c>
    </row>
    <row r="26" spans="1:10" ht="12.75">
      <c r="A26" s="370">
        <v>15</v>
      </c>
      <c r="B26" s="371" t="s">
        <v>914</v>
      </c>
      <c r="C26" s="17">
        <v>306</v>
      </c>
      <c r="D26" s="17">
        <v>17364</v>
      </c>
      <c r="E26" s="17">
        <v>210</v>
      </c>
      <c r="F26" s="102">
        <f t="shared" si="0"/>
        <v>3646440</v>
      </c>
      <c r="G26" s="17">
        <f>'AT3A_cvrg(Insti)_PY'!H26+'AT3A_cvrg(Insti)_PY'!I26</f>
        <v>307</v>
      </c>
      <c r="H26" s="26">
        <f>'enrolment vs availed_PY'!Q25</f>
        <v>3565387</v>
      </c>
      <c r="I26" s="26">
        <v>210</v>
      </c>
      <c r="J26" s="445">
        <f t="shared" si="1"/>
        <v>16978.033333333333</v>
      </c>
    </row>
    <row r="27" spans="1:10" ht="12.75">
      <c r="A27" s="370">
        <v>16</v>
      </c>
      <c r="B27" s="371" t="s">
        <v>915</v>
      </c>
      <c r="C27" s="17">
        <v>201</v>
      </c>
      <c r="D27" s="17">
        <v>24071</v>
      </c>
      <c r="E27" s="17">
        <v>210</v>
      </c>
      <c r="F27" s="102">
        <f t="shared" si="0"/>
        <v>5054910</v>
      </c>
      <c r="G27" s="17">
        <f>'AT3A_cvrg(Insti)_PY'!H27+'AT3A_cvrg(Insti)_PY'!I27</f>
        <v>233</v>
      </c>
      <c r="H27" s="26">
        <f>'enrolment vs availed_PY'!Q26</f>
        <v>4942549</v>
      </c>
      <c r="I27" s="26">
        <v>210</v>
      </c>
      <c r="J27" s="445">
        <f t="shared" si="1"/>
        <v>23535.94761904762</v>
      </c>
    </row>
    <row r="28" spans="1:10" ht="12.75">
      <c r="A28" s="370">
        <v>17</v>
      </c>
      <c r="B28" s="371" t="s">
        <v>916</v>
      </c>
      <c r="C28" s="17">
        <v>1083</v>
      </c>
      <c r="D28" s="17">
        <v>87252</v>
      </c>
      <c r="E28" s="17">
        <v>210</v>
      </c>
      <c r="F28" s="102">
        <f t="shared" si="0"/>
        <v>18322920</v>
      </c>
      <c r="G28" s="17">
        <f>'AT3A_cvrg(Insti)_PY'!H28+'AT3A_cvrg(Insti)_PY'!I28</f>
        <v>1092</v>
      </c>
      <c r="H28" s="26">
        <f>'enrolment vs availed_PY'!Q27</f>
        <v>17915638</v>
      </c>
      <c r="I28" s="26">
        <v>210</v>
      </c>
      <c r="J28" s="445">
        <f t="shared" si="1"/>
        <v>85312.56190476191</v>
      </c>
    </row>
    <row r="29" spans="1:10" ht="12.75">
      <c r="A29" s="370">
        <v>18</v>
      </c>
      <c r="B29" s="371" t="s">
        <v>917</v>
      </c>
      <c r="C29" s="17">
        <v>851</v>
      </c>
      <c r="D29" s="17">
        <v>51365</v>
      </c>
      <c r="E29" s="17">
        <v>210</v>
      </c>
      <c r="F29" s="102">
        <f t="shared" si="0"/>
        <v>10786650</v>
      </c>
      <c r="G29" s="17">
        <f>'AT3A_cvrg(Insti)_PY'!H29+'AT3A_cvrg(Insti)_PY'!I29</f>
        <v>851</v>
      </c>
      <c r="H29" s="26">
        <f>'enrolment vs availed_PY'!Q28</f>
        <v>10546884</v>
      </c>
      <c r="I29" s="26">
        <v>210</v>
      </c>
      <c r="J29" s="445">
        <f t="shared" si="1"/>
        <v>50223.25714285715</v>
      </c>
    </row>
    <row r="30" spans="1:10" ht="12.75">
      <c r="A30" s="370">
        <v>19</v>
      </c>
      <c r="B30" s="371" t="s">
        <v>918</v>
      </c>
      <c r="C30" s="17">
        <v>1130</v>
      </c>
      <c r="D30" s="17">
        <v>126562</v>
      </c>
      <c r="E30" s="17">
        <v>210</v>
      </c>
      <c r="F30" s="102">
        <f t="shared" si="0"/>
        <v>26578020</v>
      </c>
      <c r="G30" s="17">
        <f>'AT3A_cvrg(Insti)_PY'!H30+'AT3A_cvrg(Insti)_PY'!I30</f>
        <v>1138</v>
      </c>
      <c r="H30" s="26">
        <f>'enrolment vs availed_PY'!Q29</f>
        <v>25987243</v>
      </c>
      <c r="I30" s="26">
        <v>210</v>
      </c>
      <c r="J30" s="445">
        <f t="shared" si="1"/>
        <v>123748.77619047619</v>
      </c>
    </row>
    <row r="31" spans="1:10" ht="12.75">
      <c r="A31" s="370">
        <v>20</v>
      </c>
      <c r="B31" s="371" t="s">
        <v>919</v>
      </c>
      <c r="C31" s="17">
        <v>790</v>
      </c>
      <c r="D31" s="17">
        <v>51292</v>
      </c>
      <c r="E31" s="17">
        <v>210</v>
      </c>
      <c r="F31" s="102">
        <f t="shared" si="0"/>
        <v>10771320</v>
      </c>
      <c r="G31" s="17">
        <f>'AT3A_cvrg(Insti)_PY'!H31+'AT3A_cvrg(Insti)_PY'!I31</f>
        <v>790</v>
      </c>
      <c r="H31" s="26">
        <f>'enrolment vs availed_PY'!Q30</f>
        <v>10531895</v>
      </c>
      <c r="I31" s="26">
        <v>210</v>
      </c>
      <c r="J31" s="445">
        <f t="shared" si="1"/>
        <v>50151.880952380954</v>
      </c>
    </row>
    <row r="32" spans="1:10" ht="12.75">
      <c r="A32" s="370">
        <v>21</v>
      </c>
      <c r="B32" s="371" t="s">
        <v>920</v>
      </c>
      <c r="C32" s="17">
        <v>1032</v>
      </c>
      <c r="D32" s="17">
        <v>89509</v>
      </c>
      <c r="E32" s="17">
        <v>210</v>
      </c>
      <c r="F32" s="102">
        <f t="shared" si="0"/>
        <v>18796890</v>
      </c>
      <c r="G32" s="17">
        <f>'AT3A_cvrg(Insti)_PY'!H32+'AT3A_cvrg(Insti)_PY'!I32</f>
        <v>1032</v>
      </c>
      <c r="H32" s="26">
        <f>'enrolment vs availed_PY'!Q31</f>
        <v>18379073</v>
      </c>
      <c r="I32" s="26">
        <v>210</v>
      </c>
      <c r="J32" s="445">
        <f t="shared" si="1"/>
        <v>87519.39523809524</v>
      </c>
    </row>
    <row r="33" spans="1:10" ht="12.75">
      <c r="A33" s="370">
        <v>22</v>
      </c>
      <c r="B33" s="371" t="s">
        <v>921</v>
      </c>
      <c r="C33" s="17">
        <v>413</v>
      </c>
      <c r="D33" s="17">
        <v>56719</v>
      </c>
      <c r="E33" s="17">
        <v>210</v>
      </c>
      <c r="F33" s="102">
        <f t="shared" si="0"/>
        <v>11910990</v>
      </c>
      <c r="G33" s="17">
        <f>'AT3A_cvrg(Insti)_PY'!H33+'AT3A_cvrg(Insti)_PY'!I33</f>
        <v>410</v>
      </c>
      <c r="H33" s="26">
        <f>'enrolment vs availed_PY'!Q32</f>
        <v>11646233</v>
      </c>
      <c r="I33" s="26">
        <v>210</v>
      </c>
      <c r="J33" s="445">
        <f t="shared" si="1"/>
        <v>55458.252380952385</v>
      </c>
    </row>
    <row r="34" spans="1:10" ht="12.75">
      <c r="A34" s="370">
        <v>23</v>
      </c>
      <c r="B34" s="371" t="s">
        <v>922</v>
      </c>
      <c r="C34" s="17">
        <v>964</v>
      </c>
      <c r="D34" s="17">
        <v>87227</v>
      </c>
      <c r="E34" s="17">
        <v>210</v>
      </c>
      <c r="F34" s="102">
        <f t="shared" si="0"/>
        <v>18317670</v>
      </c>
      <c r="G34" s="17">
        <f>'AT3A_cvrg(Insti)_PY'!H34+'AT3A_cvrg(Insti)_PY'!I34</f>
        <v>965</v>
      </c>
      <c r="H34" s="26">
        <f>'enrolment vs availed_PY'!Q33</f>
        <v>17910505</v>
      </c>
      <c r="I34" s="26">
        <v>210</v>
      </c>
      <c r="J34" s="445">
        <f t="shared" si="1"/>
        <v>85288.11904761905</v>
      </c>
    </row>
    <row r="35" spans="1:10" ht="12.75">
      <c r="A35" s="370">
        <v>24</v>
      </c>
      <c r="B35" s="371" t="s">
        <v>923</v>
      </c>
      <c r="C35" s="17">
        <v>955</v>
      </c>
      <c r="D35" s="17">
        <v>86162</v>
      </c>
      <c r="E35" s="17">
        <v>210</v>
      </c>
      <c r="F35" s="102">
        <f t="shared" si="0"/>
        <v>18094020</v>
      </c>
      <c r="G35" s="17">
        <f>'AT3A_cvrg(Insti)_PY'!H35+'AT3A_cvrg(Insti)_PY'!I35</f>
        <v>953</v>
      </c>
      <c r="H35" s="26">
        <f>'enrolment vs availed_PY'!Q34</f>
        <v>17691826</v>
      </c>
      <c r="I35" s="26">
        <v>210</v>
      </c>
      <c r="J35" s="445">
        <f t="shared" si="1"/>
        <v>84246.79047619048</v>
      </c>
    </row>
    <row r="36" spans="1:10" ht="12.75">
      <c r="A36" s="370">
        <v>25</v>
      </c>
      <c r="B36" s="371" t="s">
        <v>924</v>
      </c>
      <c r="C36" s="17">
        <v>582</v>
      </c>
      <c r="D36" s="17">
        <v>52037</v>
      </c>
      <c r="E36" s="17">
        <v>210</v>
      </c>
      <c r="F36" s="102">
        <f t="shared" si="0"/>
        <v>10927770</v>
      </c>
      <c r="G36" s="17">
        <f>'AT3A_cvrg(Insti)_PY'!H36+'AT3A_cvrg(Insti)_PY'!I36</f>
        <v>582</v>
      </c>
      <c r="H36" s="26">
        <f>'enrolment vs availed_PY'!Q35</f>
        <v>10684867</v>
      </c>
      <c r="I36" s="26">
        <v>210</v>
      </c>
      <c r="J36" s="445">
        <f t="shared" si="1"/>
        <v>50880.31904761905</v>
      </c>
    </row>
    <row r="37" spans="1:10" ht="12.75">
      <c r="A37" s="370">
        <v>26</v>
      </c>
      <c r="B37" s="371" t="s">
        <v>925</v>
      </c>
      <c r="C37" s="17">
        <v>1375</v>
      </c>
      <c r="D37" s="17">
        <v>135283</v>
      </c>
      <c r="E37" s="17">
        <v>210</v>
      </c>
      <c r="F37" s="102">
        <f t="shared" si="0"/>
        <v>28409430</v>
      </c>
      <c r="G37" s="17">
        <f>'AT3A_cvrg(Insti)_PY'!H37+'AT3A_cvrg(Insti)_PY'!I37</f>
        <v>1345</v>
      </c>
      <c r="H37" s="26">
        <f>'enrolment vs availed_PY'!Q36</f>
        <v>27777945</v>
      </c>
      <c r="I37" s="26">
        <v>210</v>
      </c>
      <c r="J37" s="445">
        <f t="shared" si="1"/>
        <v>132275.92857142858</v>
      </c>
    </row>
    <row r="38" spans="1:10" ht="12.75">
      <c r="A38" s="370">
        <v>27</v>
      </c>
      <c r="B38" s="371" t="s">
        <v>926</v>
      </c>
      <c r="C38" s="17">
        <v>896</v>
      </c>
      <c r="D38" s="17">
        <v>71103</v>
      </c>
      <c r="E38" s="17">
        <v>210</v>
      </c>
      <c r="F38" s="102">
        <f t="shared" si="0"/>
        <v>14931630</v>
      </c>
      <c r="G38" s="17">
        <f>'AT3A_cvrg(Insti)_PY'!H38+'AT3A_cvrg(Insti)_PY'!I38</f>
        <v>896</v>
      </c>
      <c r="H38" s="26">
        <f>'enrolment vs availed_PY'!Q37</f>
        <v>14599730</v>
      </c>
      <c r="I38" s="26">
        <v>210</v>
      </c>
      <c r="J38" s="445">
        <f t="shared" si="1"/>
        <v>69522.52380952382</v>
      </c>
    </row>
    <row r="39" spans="1:10" ht="12.75">
      <c r="A39" s="370">
        <v>28</v>
      </c>
      <c r="B39" s="371" t="s">
        <v>927</v>
      </c>
      <c r="C39" s="17">
        <v>1293</v>
      </c>
      <c r="D39" s="17">
        <v>116325</v>
      </c>
      <c r="E39" s="17">
        <v>210</v>
      </c>
      <c r="F39" s="102">
        <f t="shared" si="0"/>
        <v>24428250</v>
      </c>
      <c r="G39" s="17">
        <f>'AT3A_cvrg(Insti)_PY'!H39+'AT3A_cvrg(Insti)_PY'!I39</f>
        <v>1291</v>
      </c>
      <c r="H39" s="26">
        <f>'enrolment vs availed_PY'!Q38</f>
        <v>23885260</v>
      </c>
      <c r="I39" s="26">
        <v>210</v>
      </c>
      <c r="J39" s="445">
        <f t="shared" si="1"/>
        <v>113739.33333333333</v>
      </c>
    </row>
    <row r="40" spans="1:10" ht="12.75">
      <c r="A40" s="370">
        <v>29</v>
      </c>
      <c r="B40" s="371" t="s">
        <v>928</v>
      </c>
      <c r="C40" s="17">
        <v>986</v>
      </c>
      <c r="D40" s="17">
        <v>65974</v>
      </c>
      <c r="E40" s="17">
        <v>210</v>
      </c>
      <c r="F40" s="102">
        <f t="shared" si="0"/>
        <v>13854540</v>
      </c>
      <c r="G40" s="17">
        <f>'AT3A_cvrg(Insti)_PY'!H40+'AT3A_cvrg(Insti)_PY'!I40</f>
        <v>988</v>
      </c>
      <c r="H40" s="26">
        <f>'enrolment vs availed_PY'!Q39</f>
        <v>13546581</v>
      </c>
      <c r="I40" s="26">
        <v>210</v>
      </c>
      <c r="J40" s="445">
        <f t="shared" si="1"/>
        <v>64507.52857142857</v>
      </c>
    </row>
    <row r="41" spans="1:10" ht="12.75">
      <c r="A41" s="370">
        <v>30</v>
      </c>
      <c r="B41" s="371" t="s">
        <v>929</v>
      </c>
      <c r="C41" s="17">
        <v>1464</v>
      </c>
      <c r="D41" s="17">
        <v>155016</v>
      </c>
      <c r="E41" s="17">
        <v>210</v>
      </c>
      <c r="F41" s="102">
        <f t="shared" si="0"/>
        <v>32553360</v>
      </c>
      <c r="G41" s="17">
        <f>'AT3A_cvrg(Insti)_PY'!H41+'AT3A_cvrg(Insti)_PY'!I41</f>
        <v>1465</v>
      </c>
      <c r="H41" s="26">
        <f>'enrolment vs availed_PY'!Q40</f>
        <v>31829764</v>
      </c>
      <c r="I41" s="26">
        <v>210</v>
      </c>
      <c r="J41" s="445">
        <f t="shared" si="1"/>
        <v>151570.30476190476</v>
      </c>
    </row>
    <row r="42" spans="1:10" ht="12.75">
      <c r="A42" s="370">
        <v>31</v>
      </c>
      <c r="B42" s="371" t="s">
        <v>930</v>
      </c>
      <c r="C42" s="17">
        <v>1539</v>
      </c>
      <c r="D42" s="17">
        <v>159011</v>
      </c>
      <c r="E42" s="17">
        <v>210</v>
      </c>
      <c r="F42" s="102">
        <f t="shared" si="0"/>
        <v>33392310</v>
      </c>
      <c r="G42" s="17">
        <f>'AT3A_cvrg(Insti)_PY'!H42+'AT3A_cvrg(Insti)_PY'!I42</f>
        <v>1546</v>
      </c>
      <c r="H42" s="26">
        <f>'enrolment vs availed_PY'!Q41</f>
        <v>32650066</v>
      </c>
      <c r="I42" s="26">
        <v>210</v>
      </c>
      <c r="J42" s="445">
        <f t="shared" si="1"/>
        <v>155476.50476190477</v>
      </c>
    </row>
    <row r="43" spans="1:10" ht="12.75">
      <c r="A43" s="370">
        <v>32</v>
      </c>
      <c r="B43" s="371" t="s">
        <v>931</v>
      </c>
      <c r="C43" s="17">
        <v>968</v>
      </c>
      <c r="D43" s="17">
        <v>91267</v>
      </c>
      <c r="E43" s="17">
        <v>210</v>
      </c>
      <c r="F43" s="102">
        <f t="shared" si="0"/>
        <v>19166070</v>
      </c>
      <c r="G43" s="17">
        <f>'AT3A_cvrg(Insti)_PY'!H43+'AT3A_cvrg(Insti)_PY'!I43</f>
        <v>969</v>
      </c>
      <c r="H43" s="26">
        <f>'enrolment vs availed_PY'!Q42</f>
        <v>18740046</v>
      </c>
      <c r="I43" s="26">
        <v>210</v>
      </c>
      <c r="J43" s="445">
        <f t="shared" si="1"/>
        <v>89238.31428571428</v>
      </c>
    </row>
    <row r="44" spans="1:10" s="13" customFormat="1" ht="12.75">
      <c r="A44" s="372"/>
      <c r="B44" s="373" t="s">
        <v>85</v>
      </c>
      <c r="C44" s="27">
        <v>26801</v>
      </c>
      <c r="D44" s="27">
        <v>2528269</v>
      </c>
      <c r="E44" s="27">
        <v>210</v>
      </c>
      <c r="F44" s="443">
        <f t="shared" si="0"/>
        <v>530936490</v>
      </c>
      <c r="G44" s="27">
        <f>'AT3A_cvrg(Insti)_PY'!H44+'AT3A_cvrg(Insti)_PY'!I44</f>
        <v>26810</v>
      </c>
      <c r="H44" s="444">
        <f>'enrolment vs availed_PY'!Q43</f>
        <v>519134833</v>
      </c>
      <c r="I44" s="444">
        <v>210</v>
      </c>
      <c r="J44" s="446">
        <f t="shared" si="1"/>
        <v>2472070.6333333333</v>
      </c>
    </row>
    <row r="45" spans="1:10" ht="12.75">
      <c r="A45" s="10"/>
      <c r="B45" s="28"/>
      <c r="C45" s="28"/>
      <c r="D45" s="19"/>
      <c r="E45" s="19"/>
      <c r="F45" s="19"/>
      <c r="G45" s="19"/>
      <c r="H45" s="19"/>
      <c r="I45" s="19"/>
      <c r="J45" s="19"/>
    </row>
    <row r="46" spans="1:10" ht="12.75">
      <c r="A46" s="743" t="s">
        <v>854</v>
      </c>
      <c r="B46" s="743"/>
      <c r="C46" s="743"/>
      <c r="D46" s="743"/>
      <c r="E46" s="743"/>
      <c r="F46" s="743"/>
      <c r="G46" s="743"/>
      <c r="H46" s="743"/>
      <c r="I46" s="19"/>
      <c r="J46" s="19"/>
    </row>
    <row r="47" spans="1:10" ht="12.75">
      <c r="A47" s="10"/>
      <c r="B47" s="28"/>
      <c r="C47" s="28"/>
      <c r="D47" s="19"/>
      <c r="E47" s="19"/>
      <c r="F47" s="19"/>
      <c r="G47" s="19"/>
      <c r="H47" s="19"/>
      <c r="I47" s="19"/>
      <c r="J47" s="19"/>
    </row>
    <row r="48" spans="1:10" ht="15.75" customHeight="1">
      <c r="A48" s="13"/>
      <c r="B48" s="13"/>
      <c r="C48" s="13"/>
      <c r="D48" s="13"/>
      <c r="E48" s="13"/>
      <c r="F48" s="619" t="s">
        <v>887</v>
      </c>
      <c r="G48" s="619"/>
      <c r="H48" s="619"/>
      <c r="I48" s="619"/>
      <c r="J48" s="619"/>
    </row>
    <row r="49" spans="1:10" ht="12.75" customHeight="1">
      <c r="A49" s="79"/>
      <c r="B49" s="79"/>
      <c r="C49" s="79"/>
      <c r="D49" s="79"/>
      <c r="E49" s="13"/>
      <c r="F49" s="619" t="s">
        <v>888</v>
      </c>
      <c r="G49" s="619"/>
      <c r="H49" s="619"/>
      <c r="I49" s="619"/>
      <c r="J49" s="619"/>
    </row>
    <row r="50" spans="1:10" ht="12.75" customHeight="1">
      <c r="A50" s="79"/>
      <c r="B50" s="79"/>
      <c r="C50" s="79"/>
      <c r="D50" s="79"/>
      <c r="H50" s="642"/>
      <c r="I50" s="642"/>
      <c r="J50" s="643"/>
    </row>
    <row r="51" spans="1:10" ht="12.75">
      <c r="A51" s="13"/>
      <c r="B51" s="13"/>
      <c r="C51" s="13"/>
      <c r="E51" s="645" t="s">
        <v>889</v>
      </c>
      <c r="F51" s="645"/>
      <c r="G51" s="79"/>
      <c r="H51" s="79"/>
      <c r="I51" s="79"/>
      <c r="J51" s="79"/>
    </row>
    <row r="52" spans="5:10" ht="12.75">
      <c r="E52" s="79"/>
      <c r="F52" s="79"/>
      <c r="G52" s="79"/>
      <c r="H52" s="79"/>
      <c r="I52" s="79"/>
      <c r="J52" s="79"/>
    </row>
    <row r="53" spans="5:10" ht="15">
      <c r="E53" s="13"/>
      <c r="F53" s="619" t="s">
        <v>890</v>
      </c>
      <c r="G53" s="619"/>
      <c r="H53" s="619"/>
      <c r="I53" s="619"/>
      <c r="J53" s="619"/>
    </row>
    <row r="55" spans="1:10" ht="12.75">
      <c r="A55" s="744"/>
      <c r="B55" s="744"/>
      <c r="C55" s="744"/>
      <c r="D55" s="744"/>
      <c r="E55" s="744"/>
      <c r="F55" s="744"/>
      <c r="G55" s="744"/>
      <c r="H55" s="744"/>
      <c r="I55" s="744"/>
      <c r="J55" s="744"/>
    </row>
    <row r="57" spans="1:10" ht="12.75">
      <c r="A57" s="744"/>
      <c r="B57" s="744"/>
      <c r="C57" s="744"/>
      <c r="D57" s="744"/>
      <c r="E57" s="744"/>
      <c r="F57" s="744"/>
      <c r="G57" s="744"/>
      <c r="H57" s="744"/>
      <c r="I57" s="744"/>
      <c r="J57" s="744"/>
    </row>
  </sheetData>
  <sheetProtection/>
  <mergeCells count="18">
    <mergeCell ref="E1:I1"/>
    <mergeCell ref="A2:J2"/>
    <mergeCell ref="A3:J3"/>
    <mergeCell ref="G9:J9"/>
    <mergeCell ref="C9:F9"/>
    <mergeCell ref="H8:J8"/>
    <mergeCell ref="A5:J5"/>
    <mergeCell ref="A9:A10"/>
    <mergeCell ref="B9:B10"/>
    <mergeCell ref="A8:B8"/>
    <mergeCell ref="A46:H46"/>
    <mergeCell ref="A57:J57"/>
    <mergeCell ref="A55:J55"/>
    <mergeCell ref="F48:J48"/>
    <mergeCell ref="F49:J49"/>
    <mergeCell ref="H50:J50"/>
    <mergeCell ref="E51:F51"/>
    <mergeCell ref="F53:J53"/>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8" r:id="rId1"/>
</worksheet>
</file>

<file path=xl/worksheets/sheet15.xml><?xml version="1.0" encoding="utf-8"?>
<worksheet xmlns="http://schemas.openxmlformats.org/spreadsheetml/2006/main" xmlns:r="http://schemas.openxmlformats.org/officeDocument/2006/relationships">
  <sheetPr>
    <pageSetUpPr fitToPage="1"/>
  </sheetPr>
  <dimension ref="A1:P57"/>
  <sheetViews>
    <sheetView view="pageBreakPreview" zoomScale="90" zoomScaleSheetLayoutView="90" zoomScalePageLayoutView="0" workbookViewId="0" topLeftCell="A25">
      <selection activeCell="I50" sqref="I50:K50"/>
    </sheetView>
  </sheetViews>
  <sheetFormatPr defaultColWidth="9.140625" defaultRowHeight="12.75"/>
  <cols>
    <col min="1" max="1" width="7.421875" style="14" customWidth="1"/>
    <col min="2" max="2" width="17.140625" style="14" customWidth="1"/>
    <col min="3" max="3" width="11.00390625" style="14" customWidth="1"/>
    <col min="4" max="4" width="10.00390625" style="14" customWidth="1"/>
    <col min="5" max="5" width="13.57421875" style="14" customWidth="1"/>
    <col min="6" max="6" width="14.28125" style="14" customWidth="1"/>
    <col min="7" max="7" width="11.140625" style="14" customWidth="1"/>
    <col min="8" max="8" width="13.57421875" style="14" customWidth="1"/>
    <col min="9" max="9" width="15.00390625" style="14" customWidth="1"/>
    <col min="10" max="10" width="18.57421875" style="14" customWidth="1"/>
    <col min="11" max="16384" width="9.140625" style="14" customWidth="1"/>
  </cols>
  <sheetData>
    <row r="1" spans="5:10" ht="12.75">
      <c r="E1" s="634"/>
      <c r="F1" s="634"/>
      <c r="G1" s="634"/>
      <c r="H1" s="634"/>
      <c r="I1" s="634"/>
      <c r="J1" s="135" t="s">
        <v>349</v>
      </c>
    </row>
    <row r="2" spans="1:10" ht="15">
      <c r="A2" s="619" t="s">
        <v>0</v>
      </c>
      <c r="B2" s="619"/>
      <c r="C2" s="619"/>
      <c r="D2" s="619"/>
      <c r="E2" s="619"/>
      <c r="F2" s="619"/>
      <c r="G2" s="619"/>
      <c r="H2" s="619"/>
      <c r="I2" s="619"/>
      <c r="J2" s="619"/>
    </row>
    <row r="3" spans="1:10" ht="20.25">
      <c r="A3" s="632" t="s">
        <v>690</v>
      </c>
      <c r="B3" s="632"/>
      <c r="C3" s="632"/>
      <c r="D3" s="632"/>
      <c r="E3" s="632"/>
      <c r="F3" s="632"/>
      <c r="G3" s="632"/>
      <c r="H3" s="632"/>
      <c r="I3" s="632"/>
      <c r="J3" s="632"/>
    </row>
    <row r="4" ht="14.25" customHeight="1"/>
    <row r="5" spans="1:10" ht="15.75">
      <c r="A5" s="745" t="s">
        <v>737</v>
      </c>
      <c r="B5" s="745"/>
      <c r="C5" s="745"/>
      <c r="D5" s="745"/>
      <c r="E5" s="745"/>
      <c r="F5" s="745"/>
      <c r="G5" s="745"/>
      <c r="H5" s="745"/>
      <c r="I5" s="745"/>
      <c r="J5" s="745"/>
    </row>
    <row r="6" spans="1:10" ht="13.5" customHeight="1">
      <c r="A6" s="1"/>
      <c r="B6" s="1"/>
      <c r="C6" s="1"/>
      <c r="D6" s="1"/>
      <c r="E6" s="1"/>
      <c r="F6" s="1"/>
      <c r="G6" s="1"/>
      <c r="H6" s="1"/>
      <c r="I6" s="1"/>
      <c r="J6" s="1"/>
    </row>
    <row r="7" ht="0.75" customHeight="1"/>
    <row r="8" spans="1:10" ht="12.75">
      <c r="A8" s="635" t="s">
        <v>1011</v>
      </c>
      <c r="B8" s="635"/>
      <c r="C8" s="29"/>
      <c r="H8" s="715" t="s">
        <v>766</v>
      </c>
      <c r="I8" s="715"/>
      <c r="J8" s="715"/>
    </row>
    <row r="9" spans="1:16" ht="12.75">
      <c r="A9" s="628" t="s">
        <v>2</v>
      </c>
      <c r="B9" s="628" t="s">
        <v>3</v>
      </c>
      <c r="C9" s="585" t="s">
        <v>736</v>
      </c>
      <c r="D9" s="592"/>
      <c r="E9" s="592"/>
      <c r="F9" s="586"/>
      <c r="G9" s="585" t="s">
        <v>98</v>
      </c>
      <c r="H9" s="592"/>
      <c r="I9" s="592"/>
      <c r="J9" s="586"/>
      <c r="O9" s="19"/>
      <c r="P9" s="19"/>
    </row>
    <row r="10" spans="1:10" ht="48" customHeight="1">
      <c r="A10" s="628"/>
      <c r="B10" s="628"/>
      <c r="C10" s="5" t="s">
        <v>175</v>
      </c>
      <c r="D10" s="5" t="s">
        <v>14</v>
      </c>
      <c r="E10" s="258" t="s">
        <v>767</v>
      </c>
      <c r="F10" s="6" t="s">
        <v>192</v>
      </c>
      <c r="G10" s="5" t="s">
        <v>175</v>
      </c>
      <c r="H10" s="23" t="s">
        <v>15</v>
      </c>
      <c r="I10" s="103" t="s">
        <v>852</v>
      </c>
      <c r="J10" s="5" t="s">
        <v>853</v>
      </c>
    </row>
    <row r="11" spans="1:10" ht="12.75">
      <c r="A11" s="5">
        <v>1</v>
      </c>
      <c r="B11" s="5">
        <v>2</v>
      </c>
      <c r="C11" s="5">
        <v>3</v>
      </c>
      <c r="D11" s="5">
        <v>4</v>
      </c>
      <c r="E11" s="5">
        <v>5</v>
      </c>
      <c r="F11" s="6">
        <v>6</v>
      </c>
      <c r="G11" s="5">
        <v>7</v>
      </c>
      <c r="H11" s="101">
        <v>8</v>
      </c>
      <c r="I11" s="5">
        <v>9</v>
      </c>
      <c r="J11" s="5">
        <v>10</v>
      </c>
    </row>
    <row r="12" spans="1:10" ht="12.75">
      <c r="A12" s="370">
        <v>1</v>
      </c>
      <c r="B12" s="371" t="s">
        <v>900</v>
      </c>
      <c r="C12" s="17">
        <v>249</v>
      </c>
      <c r="D12" s="17">
        <v>31041</v>
      </c>
      <c r="E12" s="17">
        <v>220</v>
      </c>
      <c r="F12" s="102">
        <f>D12*E12</f>
        <v>6829020</v>
      </c>
      <c r="G12" s="17">
        <f>'AT3B_cvrg(Insti)_UPY '!G11+'AT3C_cvrg(Insti)_UPY '!G11</f>
        <v>255</v>
      </c>
      <c r="H12" s="26">
        <f>'enrolment vs availed_UPY'!M11+'enrolment vs availed_UPY'!N11</f>
        <v>6676041</v>
      </c>
      <c r="I12" s="26">
        <v>220</v>
      </c>
      <c r="J12" s="445">
        <f>H12/I12</f>
        <v>30345.640909090907</v>
      </c>
    </row>
    <row r="13" spans="1:10" ht="12.75">
      <c r="A13" s="370">
        <v>2</v>
      </c>
      <c r="B13" s="371" t="s">
        <v>901</v>
      </c>
      <c r="C13" s="17">
        <v>407</v>
      </c>
      <c r="D13" s="17">
        <v>71345</v>
      </c>
      <c r="E13" s="17">
        <v>220</v>
      </c>
      <c r="F13" s="102">
        <f aca="true" t="shared" si="0" ref="F13:F44">D13*E13</f>
        <v>15695900</v>
      </c>
      <c r="G13" s="17">
        <f>'AT3B_cvrg(Insti)_UPY '!G12+'AT3C_cvrg(Insti)_UPY '!G12</f>
        <v>403</v>
      </c>
      <c r="H13" s="26">
        <f>'enrolment vs availed_UPY'!M12+'enrolment vs availed_UPY'!N12</f>
        <v>15344293</v>
      </c>
      <c r="I13" s="26">
        <v>220</v>
      </c>
      <c r="J13" s="445">
        <f aca="true" t="shared" si="1" ref="J13:J44">H13/I13</f>
        <v>69746.78636363636</v>
      </c>
    </row>
    <row r="14" spans="1:10" ht="12.75">
      <c r="A14" s="370">
        <v>3</v>
      </c>
      <c r="B14" s="371" t="s">
        <v>902</v>
      </c>
      <c r="C14" s="17">
        <v>510</v>
      </c>
      <c r="D14" s="17">
        <v>67208</v>
      </c>
      <c r="E14" s="17">
        <v>220</v>
      </c>
      <c r="F14" s="102">
        <f t="shared" si="0"/>
        <v>14785760</v>
      </c>
      <c r="G14" s="17">
        <f>'AT3B_cvrg(Insti)_UPY '!G13+'AT3C_cvrg(Insti)_UPY '!G13</f>
        <v>510</v>
      </c>
      <c r="H14" s="26">
        <f>'enrolment vs availed_UPY'!M13+'enrolment vs availed_UPY'!N13</f>
        <v>14454540</v>
      </c>
      <c r="I14" s="26">
        <v>220</v>
      </c>
      <c r="J14" s="445">
        <f t="shared" si="1"/>
        <v>65702.45454545454</v>
      </c>
    </row>
    <row r="15" spans="1:10" ht="12.75">
      <c r="A15" s="370">
        <v>4</v>
      </c>
      <c r="B15" s="371" t="s">
        <v>903</v>
      </c>
      <c r="C15" s="17">
        <v>618</v>
      </c>
      <c r="D15" s="17">
        <v>75167</v>
      </c>
      <c r="E15" s="17">
        <v>220</v>
      </c>
      <c r="F15" s="102">
        <f t="shared" si="0"/>
        <v>16536740</v>
      </c>
      <c r="G15" s="17">
        <f>'AT3B_cvrg(Insti)_UPY '!G14+'AT3C_cvrg(Insti)_UPY '!G14</f>
        <v>619</v>
      </c>
      <c r="H15" s="26">
        <f>'enrolment vs availed_UPY'!M14+'enrolment vs availed_UPY'!N14</f>
        <v>16166296</v>
      </c>
      <c r="I15" s="26">
        <v>220</v>
      </c>
      <c r="J15" s="445">
        <f t="shared" si="1"/>
        <v>73483.16363636364</v>
      </c>
    </row>
    <row r="16" spans="1:10" ht="12.75">
      <c r="A16" s="370">
        <v>5</v>
      </c>
      <c r="B16" s="371" t="s">
        <v>904</v>
      </c>
      <c r="C16" s="17">
        <v>539</v>
      </c>
      <c r="D16" s="17">
        <v>54521</v>
      </c>
      <c r="E16" s="17">
        <v>220</v>
      </c>
      <c r="F16" s="102">
        <f t="shared" si="0"/>
        <v>11994620</v>
      </c>
      <c r="G16" s="17">
        <f>'AT3B_cvrg(Insti)_UPY '!G15+'AT3C_cvrg(Insti)_UPY '!G15</f>
        <v>539</v>
      </c>
      <c r="H16" s="26">
        <f>'enrolment vs availed_UPY'!M15+'enrolment vs availed_UPY'!N15</f>
        <v>11725926</v>
      </c>
      <c r="I16" s="26">
        <v>220</v>
      </c>
      <c r="J16" s="445">
        <f t="shared" si="1"/>
        <v>53299.663636363635</v>
      </c>
    </row>
    <row r="17" spans="1:10" ht="12.75">
      <c r="A17" s="370">
        <v>6</v>
      </c>
      <c r="B17" s="371" t="s">
        <v>905</v>
      </c>
      <c r="C17" s="17">
        <v>485</v>
      </c>
      <c r="D17" s="17">
        <v>73980</v>
      </c>
      <c r="E17" s="17">
        <v>220</v>
      </c>
      <c r="F17" s="102">
        <f t="shared" si="0"/>
        <v>16275600</v>
      </c>
      <c r="G17" s="17">
        <f>'AT3B_cvrg(Insti)_UPY '!G16+'AT3C_cvrg(Insti)_UPY '!G16</f>
        <v>487</v>
      </c>
      <c r="H17" s="26">
        <f>'enrolment vs availed_UPY'!M16+'enrolment vs availed_UPY'!N16</f>
        <v>15911007</v>
      </c>
      <c r="I17" s="26">
        <v>220</v>
      </c>
      <c r="J17" s="445">
        <f t="shared" si="1"/>
        <v>72322.7590909091</v>
      </c>
    </row>
    <row r="18" spans="1:10" ht="12.75">
      <c r="A18" s="370">
        <v>7</v>
      </c>
      <c r="B18" s="371" t="s">
        <v>906</v>
      </c>
      <c r="C18" s="17">
        <v>505</v>
      </c>
      <c r="D18" s="17">
        <v>55308</v>
      </c>
      <c r="E18" s="17">
        <v>220</v>
      </c>
      <c r="F18" s="102">
        <f t="shared" si="0"/>
        <v>12167760</v>
      </c>
      <c r="G18" s="17">
        <f>'AT3B_cvrg(Insti)_UPY '!G17+'AT3C_cvrg(Insti)_UPY '!G17</f>
        <v>506</v>
      </c>
      <c r="H18" s="26">
        <f>'enrolment vs availed_UPY'!M17+'enrolment vs availed_UPY'!N17</f>
        <v>11895187</v>
      </c>
      <c r="I18" s="26">
        <v>220</v>
      </c>
      <c r="J18" s="445">
        <f t="shared" si="1"/>
        <v>54069.031818181815</v>
      </c>
    </row>
    <row r="19" spans="1:10" ht="12.75">
      <c r="A19" s="370">
        <v>8</v>
      </c>
      <c r="B19" s="371" t="s">
        <v>907</v>
      </c>
      <c r="C19" s="17">
        <v>675</v>
      </c>
      <c r="D19" s="17">
        <v>88093</v>
      </c>
      <c r="E19" s="17">
        <v>220</v>
      </c>
      <c r="F19" s="102">
        <f t="shared" si="0"/>
        <v>19380460</v>
      </c>
      <c r="G19" s="17">
        <f>'AT3B_cvrg(Insti)_UPY '!G18+'AT3C_cvrg(Insti)_UPY '!G18</f>
        <v>675</v>
      </c>
      <c r="H19" s="26">
        <f>'enrolment vs availed_UPY'!M18+'enrolment vs availed_UPY'!N18</f>
        <v>18946314</v>
      </c>
      <c r="I19" s="26">
        <v>220</v>
      </c>
      <c r="J19" s="445">
        <f t="shared" si="1"/>
        <v>86119.60909090909</v>
      </c>
    </row>
    <row r="20" spans="1:10" ht="12.75">
      <c r="A20" s="370">
        <v>9</v>
      </c>
      <c r="B20" s="371" t="s">
        <v>908</v>
      </c>
      <c r="C20" s="17">
        <v>390</v>
      </c>
      <c r="D20" s="17">
        <v>44452</v>
      </c>
      <c r="E20" s="17">
        <v>220</v>
      </c>
      <c r="F20" s="102">
        <f t="shared" si="0"/>
        <v>9779440</v>
      </c>
      <c r="G20" s="17">
        <f>'AT3B_cvrg(Insti)_UPY '!G19+'AT3C_cvrg(Insti)_UPY '!G19</f>
        <v>392</v>
      </c>
      <c r="H20" s="26">
        <f>'enrolment vs availed_UPY'!M19+'enrolment vs availed_UPY'!N19</f>
        <v>9560368</v>
      </c>
      <c r="I20" s="26">
        <v>220</v>
      </c>
      <c r="J20" s="445">
        <f t="shared" si="1"/>
        <v>43456.218181818185</v>
      </c>
    </row>
    <row r="21" spans="1:10" ht="12.75">
      <c r="A21" s="370">
        <v>10</v>
      </c>
      <c r="B21" s="371" t="s">
        <v>909</v>
      </c>
      <c r="C21" s="17">
        <v>299</v>
      </c>
      <c r="D21" s="17">
        <v>29732</v>
      </c>
      <c r="E21" s="17">
        <v>220</v>
      </c>
      <c r="F21" s="102">
        <f t="shared" si="0"/>
        <v>6541040</v>
      </c>
      <c r="G21" s="17">
        <f>'AT3B_cvrg(Insti)_UPY '!G20+'AT3C_cvrg(Insti)_UPY '!G20</f>
        <v>299</v>
      </c>
      <c r="H21" s="26">
        <f>'enrolment vs availed_UPY'!M20+'enrolment vs availed_UPY'!N20</f>
        <v>6394512</v>
      </c>
      <c r="I21" s="26">
        <v>220</v>
      </c>
      <c r="J21" s="445">
        <f t="shared" si="1"/>
        <v>29065.963636363635</v>
      </c>
    </row>
    <row r="22" spans="1:10" ht="12.75">
      <c r="A22" s="370">
        <v>11</v>
      </c>
      <c r="B22" s="371" t="s">
        <v>910</v>
      </c>
      <c r="C22" s="17">
        <v>576</v>
      </c>
      <c r="D22" s="17">
        <v>62762</v>
      </c>
      <c r="E22" s="17">
        <v>220</v>
      </c>
      <c r="F22" s="102">
        <f t="shared" si="0"/>
        <v>13807640</v>
      </c>
      <c r="G22" s="17">
        <f>'AT3B_cvrg(Insti)_UPY '!G21+'AT3C_cvrg(Insti)_UPY '!G21</f>
        <v>575</v>
      </c>
      <c r="H22" s="26">
        <f>'enrolment vs availed_UPY'!M21+'enrolment vs availed_UPY'!N21</f>
        <v>13498332</v>
      </c>
      <c r="I22" s="26">
        <v>220</v>
      </c>
      <c r="J22" s="445">
        <f t="shared" si="1"/>
        <v>61356.05454545454</v>
      </c>
    </row>
    <row r="23" spans="1:10" ht="12.75">
      <c r="A23" s="370">
        <v>12</v>
      </c>
      <c r="B23" s="371" t="s">
        <v>911</v>
      </c>
      <c r="C23" s="17">
        <v>586</v>
      </c>
      <c r="D23" s="17">
        <v>66758</v>
      </c>
      <c r="E23" s="17">
        <v>220</v>
      </c>
      <c r="F23" s="102">
        <f t="shared" si="0"/>
        <v>14686760</v>
      </c>
      <c r="G23" s="17">
        <f>'AT3B_cvrg(Insti)_UPY '!G22+'AT3C_cvrg(Insti)_UPY '!G22</f>
        <v>590</v>
      </c>
      <c r="H23" s="26">
        <f>'enrolment vs availed_UPY'!M22+'enrolment vs availed_UPY'!N22</f>
        <v>14357759</v>
      </c>
      <c r="I23" s="26">
        <v>220</v>
      </c>
      <c r="J23" s="445">
        <f t="shared" si="1"/>
        <v>65262.54090909091</v>
      </c>
    </row>
    <row r="24" spans="1:10" ht="12.75">
      <c r="A24" s="370">
        <v>13</v>
      </c>
      <c r="B24" s="371" t="s">
        <v>912</v>
      </c>
      <c r="C24" s="17">
        <v>418</v>
      </c>
      <c r="D24" s="17">
        <v>60458</v>
      </c>
      <c r="E24" s="17">
        <v>220</v>
      </c>
      <c r="F24" s="102">
        <f t="shared" si="0"/>
        <v>13300760</v>
      </c>
      <c r="G24" s="17">
        <f>'AT3B_cvrg(Insti)_UPY '!G23+'AT3C_cvrg(Insti)_UPY '!G23</f>
        <v>451</v>
      </c>
      <c r="H24" s="26">
        <f>'enrolment vs availed_UPY'!M23+'enrolment vs availed_UPY'!N23</f>
        <v>13002807</v>
      </c>
      <c r="I24" s="26">
        <v>220</v>
      </c>
      <c r="J24" s="445">
        <f t="shared" si="1"/>
        <v>59103.66818181818</v>
      </c>
    </row>
    <row r="25" spans="1:10" ht="12.75">
      <c r="A25" s="370">
        <v>14</v>
      </c>
      <c r="B25" s="371" t="s">
        <v>913</v>
      </c>
      <c r="C25" s="17">
        <v>338</v>
      </c>
      <c r="D25" s="17">
        <v>41150</v>
      </c>
      <c r="E25" s="17">
        <v>220</v>
      </c>
      <c r="F25" s="102">
        <f t="shared" si="0"/>
        <v>9053000</v>
      </c>
      <c r="G25" s="17">
        <f>'AT3B_cvrg(Insti)_UPY '!G24+'AT3C_cvrg(Insti)_UPY '!G24</f>
        <v>343</v>
      </c>
      <c r="H25" s="26">
        <f>'enrolment vs availed_UPY'!M24+'enrolment vs availed_UPY'!N24</f>
        <v>8850202</v>
      </c>
      <c r="I25" s="26">
        <v>220</v>
      </c>
      <c r="J25" s="445">
        <f t="shared" si="1"/>
        <v>40228.19090909091</v>
      </c>
    </row>
    <row r="26" spans="1:10" ht="12.75">
      <c r="A26" s="370">
        <v>15</v>
      </c>
      <c r="B26" s="371" t="s">
        <v>914</v>
      </c>
      <c r="C26" s="17">
        <v>211</v>
      </c>
      <c r="D26" s="17">
        <v>17070</v>
      </c>
      <c r="E26" s="17">
        <v>220</v>
      </c>
      <c r="F26" s="102">
        <f t="shared" si="0"/>
        <v>3755400</v>
      </c>
      <c r="G26" s="17">
        <f>'AT3B_cvrg(Insti)_UPY '!G25+'AT3C_cvrg(Insti)_UPY '!G25</f>
        <v>211</v>
      </c>
      <c r="H26" s="26">
        <f>'enrolment vs availed_UPY'!M25+'enrolment vs availed_UPY'!N25</f>
        <v>3671275</v>
      </c>
      <c r="I26" s="26">
        <v>220</v>
      </c>
      <c r="J26" s="445">
        <f t="shared" si="1"/>
        <v>16687.613636363636</v>
      </c>
    </row>
    <row r="27" spans="1:10" ht="12.75">
      <c r="A27" s="370">
        <v>16</v>
      </c>
      <c r="B27" s="371" t="s">
        <v>915</v>
      </c>
      <c r="C27" s="17">
        <v>178</v>
      </c>
      <c r="D27" s="17">
        <v>19966</v>
      </c>
      <c r="E27" s="17">
        <v>220</v>
      </c>
      <c r="F27" s="102">
        <f t="shared" si="0"/>
        <v>4392520</v>
      </c>
      <c r="G27" s="17">
        <f>'AT3B_cvrg(Insti)_UPY '!G26+'AT3C_cvrg(Insti)_UPY '!G26</f>
        <v>171</v>
      </c>
      <c r="H27" s="26">
        <f>'enrolment vs availed_UPY'!M26+'enrolment vs availed_UPY'!N26</f>
        <v>4294122</v>
      </c>
      <c r="I27" s="26">
        <v>220</v>
      </c>
      <c r="J27" s="445">
        <f t="shared" si="1"/>
        <v>19518.736363636363</v>
      </c>
    </row>
    <row r="28" spans="1:10" ht="12.75">
      <c r="A28" s="370">
        <v>17</v>
      </c>
      <c r="B28" s="371" t="s">
        <v>916</v>
      </c>
      <c r="C28" s="17">
        <v>559</v>
      </c>
      <c r="D28" s="17">
        <v>60330</v>
      </c>
      <c r="E28" s="17">
        <v>220</v>
      </c>
      <c r="F28" s="102">
        <f t="shared" si="0"/>
        <v>13272600</v>
      </c>
      <c r="G28" s="17">
        <f>'AT3B_cvrg(Insti)_UPY '!G27+'AT3C_cvrg(Insti)_UPY '!G27</f>
        <v>560</v>
      </c>
      <c r="H28" s="26">
        <f>'enrolment vs availed_UPY'!M27+'enrolment vs availed_UPY'!N27</f>
        <v>12975277</v>
      </c>
      <c r="I28" s="26">
        <v>220</v>
      </c>
      <c r="J28" s="445">
        <f t="shared" si="1"/>
        <v>58978.531818181815</v>
      </c>
    </row>
    <row r="29" spans="1:10" ht="12.75">
      <c r="A29" s="370">
        <v>18</v>
      </c>
      <c r="B29" s="371" t="s">
        <v>917</v>
      </c>
      <c r="C29" s="17">
        <v>373</v>
      </c>
      <c r="D29" s="17">
        <v>39204</v>
      </c>
      <c r="E29" s="17">
        <v>220</v>
      </c>
      <c r="F29" s="102">
        <f t="shared" si="0"/>
        <v>8624880</v>
      </c>
      <c r="G29" s="17">
        <f>'AT3B_cvrg(Insti)_UPY '!G28+'AT3C_cvrg(Insti)_UPY '!G28</f>
        <v>373</v>
      </c>
      <c r="H29" s="26">
        <f>'enrolment vs availed_UPY'!M28+'enrolment vs availed_UPY'!N28</f>
        <v>8431672</v>
      </c>
      <c r="I29" s="26">
        <v>220</v>
      </c>
      <c r="J29" s="445">
        <f t="shared" si="1"/>
        <v>38325.781818181815</v>
      </c>
    </row>
    <row r="30" spans="1:10" ht="12.75">
      <c r="A30" s="370">
        <v>19</v>
      </c>
      <c r="B30" s="371" t="s">
        <v>918</v>
      </c>
      <c r="C30" s="17">
        <v>666</v>
      </c>
      <c r="D30" s="17">
        <v>97439</v>
      </c>
      <c r="E30" s="17">
        <v>220</v>
      </c>
      <c r="F30" s="102">
        <f t="shared" si="0"/>
        <v>21436580</v>
      </c>
      <c r="G30" s="17">
        <f>'AT3B_cvrg(Insti)_UPY '!G29+'AT3C_cvrg(Insti)_UPY '!G29</f>
        <v>679</v>
      </c>
      <c r="H30" s="26">
        <f>'enrolment vs availed_UPY'!M29+'enrolment vs availed_UPY'!N29</f>
        <v>20956374</v>
      </c>
      <c r="I30" s="26">
        <v>220</v>
      </c>
      <c r="J30" s="445">
        <f t="shared" si="1"/>
        <v>95256.24545454545</v>
      </c>
    </row>
    <row r="31" spans="1:10" ht="12.75">
      <c r="A31" s="370">
        <v>20</v>
      </c>
      <c r="B31" s="371" t="s">
        <v>919</v>
      </c>
      <c r="C31" s="17">
        <v>502</v>
      </c>
      <c r="D31" s="17">
        <v>43055</v>
      </c>
      <c r="E31" s="17">
        <v>220</v>
      </c>
      <c r="F31" s="102">
        <f t="shared" si="0"/>
        <v>9472100</v>
      </c>
      <c r="G31" s="17">
        <f>'AT3B_cvrg(Insti)_UPY '!G30+'AT3C_cvrg(Insti)_UPY '!G30</f>
        <v>502</v>
      </c>
      <c r="H31" s="26">
        <f>'enrolment vs availed_UPY'!M30+'enrolment vs availed_UPY'!N30</f>
        <v>9259913</v>
      </c>
      <c r="I31" s="26">
        <v>220</v>
      </c>
      <c r="J31" s="445">
        <f t="shared" si="1"/>
        <v>42090.513636363634</v>
      </c>
    </row>
    <row r="32" spans="1:10" ht="12.75">
      <c r="A32" s="370">
        <v>21</v>
      </c>
      <c r="B32" s="371" t="s">
        <v>920</v>
      </c>
      <c r="C32" s="17">
        <v>560</v>
      </c>
      <c r="D32" s="17">
        <v>74730</v>
      </c>
      <c r="E32" s="17">
        <v>220</v>
      </c>
      <c r="F32" s="102">
        <f t="shared" si="0"/>
        <v>16440600</v>
      </c>
      <c r="G32" s="17">
        <f>'AT3B_cvrg(Insti)_UPY '!G31+'AT3C_cvrg(Insti)_UPY '!G31</f>
        <v>560</v>
      </c>
      <c r="H32" s="26">
        <f>'enrolment vs availed_UPY'!M31+'enrolment vs availed_UPY'!N31</f>
        <v>16072310</v>
      </c>
      <c r="I32" s="26">
        <v>220</v>
      </c>
      <c r="J32" s="445">
        <f t="shared" si="1"/>
        <v>73055.95454545454</v>
      </c>
    </row>
    <row r="33" spans="1:10" ht="12.75">
      <c r="A33" s="370">
        <v>22</v>
      </c>
      <c r="B33" s="371" t="s">
        <v>921</v>
      </c>
      <c r="C33" s="17">
        <v>294</v>
      </c>
      <c r="D33" s="17">
        <v>39794</v>
      </c>
      <c r="E33" s="17">
        <v>220</v>
      </c>
      <c r="F33" s="102">
        <f t="shared" si="0"/>
        <v>8754680</v>
      </c>
      <c r="G33" s="17">
        <f>'AT3B_cvrg(Insti)_UPY '!G32+'AT3C_cvrg(Insti)_UPY '!G32</f>
        <v>294</v>
      </c>
      <c r="H33" s="26">
        <f>'enrolment vs availed_UPY'!M32+'enrolment vs availed_UPY'!N32</f>
        <v>8558565</v>
      </c>
      <c r="I33" s="26">
        <v>220</v>
      </c>
      <c r="J33" s="445">
        <f t="shared" si="1"/>
        <v>38902.568181818184</v>
      </c>
    </row>
    <row r="34" spans="1:10" ht="12.75">
      <c r="A34" s="370">
        <v>23</v>
      </c>
      <c r="B34" s="371" t="s">
        <v>922</v>
      </c>
      <c r="C34" s="17">
        <v>604</v>
      </c>
      <c r="D34" s="17">
        <v>86388</v>
      </c>
      <c r="E34" s="17">
        <v>220</v>
      </c>
      <c r="F34" s="102">
        <f t="shared" si="0"/>
        <v>19005360</v>
      </c>
      <c r="G34" s="17">
        <f>'AT3B_cvrg(Insti)_UPY '!G33+'AT3C_cvrg(Insti)_UPY '!G33</f>
        <v>604</v>
      </c>
      <c r="H34" s="26">
        <f>'enrolment vs availed_UPY'!M33+'enrolment vs availed_UPY'!N33</f>
        <v>18579617</v>
      </c>
      <c r="I34" s="26">
        <v>220</v>
      </c>
      <c r="J34" s="445">
        <f t="shared" si="1"/>
        <v>84452.80454545455</v>
      </c>
    </row>
    <row r="35" spans="1:10" ht="12.75">
      <c r="A35" s="370">
        <v>24</v>
      </c>
      <c r="B35" s="371" t="s">
        <v>923</v>
      </c>
      <c r="C35" s="17">
        <v>568</v>
      </c>
      <c r="D35" s="17">
        <v>80189</v>
      </c>
      <c r="E35" s="17">
        <v>220</v>
      </c>
      <c r="F35" s="102">
        <f t="shared" si="0"/>
        <v>17641580</v>
      </c>
      <c r="G35" s="17">
        <f>'AT3B_cvrg(Insti)_UPY '!G34+'AT3C_cvrg(Insti)_UPY '!G34</f>
        <v>568</v>
      </c>
      <c r="H35" s="26">
        <f>'enrolment vs availed_UPY'!M34+'enrolment vs availed_UPY'!N34</f>
        <v>17246387</v>
      </c>
      <c r="I35" s="26">
        <v>220</v>
      </c>
      <c r="J35" s="445">
        <f t="shared" si="1"/>
        <v>78392.66818181818</v>
      </c>
    </row>
    <row r="36" spans="1:10" ht="12.75">
      <c r="A36" s="370">
        <v>25</v>
      </c>
      <c r="B36" s="371" t="s">
        <v>924</v>
      </c>
      <c r="C36" s="17">
        <v>402</v>
      </c>
      <c r="D36" s="17">
        <v>45525</v>
      </c>
      <c r="E36" s="17">
        <v>220</v>
      </c>
      <c r="F36" s="102">
        <f t="shared" si="0"/>
        <v>10015500</v>
      </c>
      <c r="G36" s="17">
        <f>'AT3B_cvrg(Insti)_UPY '!G35+'AT3C_cvrg(Insti)_UPY '!G35</f>
        <v>402</v>
      </c>
      <c r="H36" s="26">
        <f>'enrolment vs availed_UPY'!M35+'enrolment vs availed_UPY'!N35</f>
        <v>9791141</v>
      </c>
      <c r="I36" s="26">
        <v>220</v>
      </c>
      <c r="J36" s="445">
        <f t="shared" si="1"/>
        <v>44505.18636363636</v>
      </c>
    </row>
    <row r="37" spans="1:10" ht="12.75">
      <c r="A37" s="370">
        <v>26</v>
      </c>
      <c r="B37" s="371" t="s">
        <v>925</v>
      </c>
      <c r="C37" s="17">
        <v>696</v>
      </c>
      <c r="D37" s="17">
        <v>91465</v>
      </c>
      <c r="E37" s="17">
        <v>220</v>
      </c>
      <c r="F37" s="102">
        <f t="shared" si="0"/>
        <v>20122300</v>
      </c>
      <c r="G37" s="17">
        <f>'AT3B_cvrg(Insti)_UPY '!G36+'AT3C_cvrg(Insti)_UPY '!G36</f>
        <v>713</v>
      </c>
      <c r="H37" s="26">
        <f>'enrolment vs availed_UPY'!M36+'enrolment vs availed_UPY'!N36</f>
        <v>19671535</v>
      </c>
      <c r="I37" s="26">
        <v>220</v>
      </c>
      <c r="J37" s="445">
        <f t="shared" si="1"/>
        <v>89416.06818181818</v>
      </c>
    </row>
    <row r="38" spans="1:10" ht="12.75">
      <c r="A38" s="370">
        <v>27</v>
      </c>
      <c r="B38" s="371" t="s">
        <v>926</v>
      </c>
      <c r="C38" s="17">
        <v>442</v>
      </c>
      <c r="D38" s="17">
        <v>60690</v>
      </c>
      <c r="E38" s="17">
        <v>220</v>
      </c>
      <c r="F38" s="102">
        <f t="shared" si="0"/>
        <v>13351800</v>
      </c>
      <c r="G38" s="17">
        <f>'AT3B_cvrg(Insti)_UPY '!G37+'AT3C_cvrg(Insti)_UPY '!G37</f>
        <v>442</v>
      </c>
      <c r="H38" s="26">
        <f>'enrolment vs availed_UPY'!M37+'enrolment vs availed_UPY'!N37</f>
        <v>13052703</v>
      </c>
      <c r="I38" s="26">
        <v>220</v>
      </c>
      <c r="J38" s="445">
        <f t="shared" si="1"/>
        <v>59330.468181818185</v>
      </c>
    </row>
    <row r="39" spans="1:10" ht="12.75">
      <c r="A39" s="370">
        <v>28</v>
      </c>
      <c r="B39" s="371" t="s">
        <v>927</v>
      </c>
      <c r="C39" s="17">
        <v>714</v>
      </c>
      <c r="D39" s="17">
        <v>85666</v>
      </c>
      <c r="E39" s="17">
        <v>220</v>
      </c>
      <c r="F39" s="102">
        <f t="shared" si="0"/>
        <v>18846520</v>
      </c>
      <c r="G39" s="17">
        <f>'AT3B_cvrg(Insti)_UPY '!G38+'AT3C_cvrg(Insti)_UPY '!G38</f>
        <v>714</v>
      </c>
      <c r="H39" s="26">
        <f>'enrolment vs availed_UPY'!M38+'enrolment vs availed_UPY'!N38</f>
        <v>18424334</v>
      </c>
      <c r="I39" s="26">
        <v>220</v>
      </c>
      <c r="J39" s="445">
        <f t="shared" si="1"/>
        <v>83746.97272727273</v>
      </c>
    </row>
    <row r="40" spans="1:10" ht="12.75">
      <c r="A40" s="370">
        <v>29</v>
      </c>
      <c r="B40" s="371" t="s">
        <v>928</v>
      </c>
      <c r="C40" s="17">
        <v>496</v>
      </c>
      <c r="D40" s="17">
        <v>42749</v>
      </c>
      <c r="E40" s="17">
        <v>220</v>
      </c>
      <c r="F40" s="102">
        <f t="shared" si="0"/>
        <v>9404780</v>
      </c>
      <c r="G40" s="17">
        <f>'AT3B_cvrg(Insti)_UPY '!G39+'AT3C_cvrg(Insti)_UPY '!G39</f>
        <v>496</v>
      </c>
      <c r="H40" s="26">
        <f>'enrolment vs availed_UPY'!M39+'enrolment vs availed_UPY'!N39</f>
        <v>9194100</v>
      </c>
      <c r="I40" s="26">
        <v>220</v>
      </c>
      <c r="J40" s="445">
        <f t="shared" si="1"/>
        <v>41791.36363636364</v>
      </c>
    </row>
    <row r="41" spans="1:10" ht="12.75">
      <c r="A41" s="370">
        <v>30</v>
      </c>
      <c r="B41" s="371" t="s">
        <v>929</v>
      </c>
      <c r="C41" s="17">
        <v>913</v>
      </c>
      <c r="D41" s="17">
        <v>122880</v>
      </c>
      <c r="E41" s="17">
        <v>220</v>
      </c>
      <c r="F41" s="102">
        <f t="shared" si="0"/>
        <v>27033600</v>
      </c>
      <c r="G41" s="17">
        <f>'AT3B_cvrg(Insti)_UPY '!G40+'AT3C_cvrg(Insti)_UPY '!G40</f>
        <v>913</v>
      </c>
      <c r="H41" s="26">
        <f>'enrolment vs availed_UPY'!M40+'enrolment vs availed_UPY'!N40</f>
        <v>26428013</v>
      </c>
      <c r="I41" s="26">
        <v>220</v>
      </c>
      <c r="J41" s="445">
        <f t="shared" si="1"/>
        <v>120127.33181818182</v>
      </c>
    </row>
    <row r="42" spans="1:10" ht="12.75">
      <c r="A42" s="370">
        <v>31</v>
      </c>
      <c r="B42" s="371" t="s">
        <v>930</v>
      </c>
      <c r="C42" s="17">
        <v>872</v>
      </c>
      <c r="D42" s="17">
        <v>113035</v>
      </c>
      <c r="E42" s="17">
        <v>220</v>
      </c>
      <c r="F42" s="102">
        <f t="shared" si="0"/>
        <v>24867700</v>
      </c>
      <c r="G42" s="17">
        <f>'AT3B_cvrg(Insti)_UPY '!G41+'AT3C_cvrg(Insti)_UPY '!G41</f>
        <v>875</v>
      </c>
      <c r="H42" s="26">
        <f>'enrolment vs availed_UPY'!M41+'enrolment vs availed_UPY'!N41</f>
        <v>24310633</v>
      </c>
      <c r="I42" s="26">
        <v>220</v>
      </c>
      <c r="J42" s="445">
        <f t="shared" si="1"/>
        <v>110502.87727272727</v>
      </c>
    </row>
    <row r="43" spans="1:10" ht="12.75">
      <c r="A43" s="370">
        <v>32</v>
      </c>
      <c r="B43" s="371" t="s">
        <v>931</v>
      </c>
      <c r="C43" s="17">
        <v>489</v>
      </c>
      <c r="D43" s="17">
        <v>72334</v>
      </c>
      <c r="E43" s="17">
        <v>220</v>
      </c>
      <c r="F43" s="102">
        <f t="shared" si="0"/>
        <v>15913480</v>
      </c>
      <c r="G43" s="17">
        <f>'AT3B_cvrg(Insti)_UPY '!G42+'AT3C_cvrg(Insti)_UPY '!G42</f>
        <v>489</v>
      </c>
      <c r="H43" s="26">
        <f>'enrolment vs availed_UPY'!M42+'enrolment vs availed_UPY'!N42</f>
        <v>15556999</v>
      </c>
      <c r="I43" s="26">
        <v>220</v>
      </c>
      <c r="J43" s="445">
        <f t="shared" si="1"/>
        <v>70713.63181818182</v>
      </c>
    </row>
    <row r="44" spans="1:10" ht="12.75">
      <c r="A44" s="372"/>
      <c r="B44" s="373" t="s">
        <v>85</v>
      </c>
      <c r="C44" s="27">
        <v>16134</v>
      </c>
      <c r="D44" s="27">
        <v>2014484</v>
      </c>
      <c r="E44" s="27">
        <v>220</v>
      </c>
      <c r="F44" s="443">
        <f t="shared" si="0"/>
        <v>443186480</v>
      </c>
      <c r="G44" s="27">
        <f>'AT3B_cvrg(Insti)_UPY '!G43+'AT3C_cvrg(Insti)_UPY '!G43</f>
        <v>16210</v>
      </c>
      <c r="H44" s="444">
        <f>'enrolment vs availed_UPY'!M43+'enrolment vs availed_UPY'!N43</f>
        <v>433258554</v>
      </c>
      <c r="I44" s="444">
        <v>220</v>
      </c>
      <c r="J44" s="446">
        <f t="shared" si="1"/>
        <v>1969357.0636363637</v>
      </c>
    </row>
    <row r="45" spans="1:10" ht="12.75">
      <c r="A45" s="10"/>
      <c r="B45" s="28"/>
      <c r="C45" s="28"/>
      <c r="D45" s="19"/>
      <c r="E45" s="19"/>
      <c r="F45" s="19"/>
      <c r="G45" s="19"/>
      <c r="H45" s="19"/>
      <c r="I45" s="19"/>
      <c r="J45" s="19"/>
    </row>
    <row r="46" spans="1:10" ht="12.75">
      <c r="A46" s="743" t="s">
        <v>854</v>
      </c>
      <c r="B46" s="743"/>
      <c r="C46" s="743"/>
      <c r="D46" s="743"/>
      <c r="E46" s="743"/>
      <c r="F46" s="743"/>
      <c r="G46" s="743"/>
      <c r="H46" s="743"/>
      <c r="I46" s="19"/>
      <c r="J46" s="19"/>
    </row>
    <row r="47" spans="1:10" ht="12.75">
      <c r="A47" s="10"/>
      <c r="B47" s="28"/>
      <c r="C47" s="28"/>
      <c r="D47" s="19"/>
      <c r="E47" s="19"/>
      <c r="F47" s="19"/>
      <c r="G47" s="19"/>
      <c r="H47" s="19"/>
      <c r="I47" s="19"/>
      <c r="J47" s="19"/>
    </row>
    <row r="48" spans="1:11" ht="15.75" customHeight="1">
      <c r="A48" s="13"/>
      <c r="B48" s="13"/>
      <c r="C48" s="13"/>
      <c r="D48" s="13"/>
      <c r="E48" s="13"/>
      <c r="F48" s="13"/>
      <c r="G48" s="619" t="s">
        <v>887</v>
      </c>
      <c r="H48" s="619"/>
      <c r="I48" s="619"/>
      <c r="J48" s="619"/>
      <c r="K48" s="619"/>
    </row>
    <row r="49" spans="1:11" ht="12.75" customHeight="1">
      <c r="A49" s="79"/>
      <c r="B49" s="79"/>
      <c r="C49" s="79"/>
      <c r="D49" s="79"/>
      <c r="E49" s="79"/>
      <c r="F49" s="13"/>
      <c r="G49" s="619" t="s">
        <v>888</v>
      </c>
      <c r="H49" s="619"/>
      <c r="I49" s="619"/>
      <c r="J49" s="619"/>
      <c r="K49" s="619"/>
    </row>
    <row r="50" spans="1:11" ht="12.75" customHeight="1">
      <c r="A50" s="79"/>
      <c r="B50" s="79"/>
      <c r="C50" s="79"/>
      <c r="D50" s="79"/>
      <c r="E50" s="79"/>
      <c r="I50" s="642"/>
      <c r="J50" s="642"/>
      <c r="K50" s="643"/>
    </row>
    <row r="51" spans="1:11" ht="12.75">
      <c r="A51" s="13"/>
      <c r="B51" s="13"/>
      <c r="C51" s="13"/>
      <c r="E51" s="13"/>
      <c r="F51" s="645" t="s">
        <v>889</v>
      </c>
      <c r="G51" s="645"/>
      <c r="H51" s="79"/>
      <c r="I51" s="79"/>
      <c r="J51" s="79"/>
      <c r="K51" s="79"/>
    </row>
    <row r="52" spans="6:11" ht="12.75">
      <c r="F52" s="79"/>
      <c r="G52" s="79"/>
      <c r="H52" s="79"/>
      <c r="I52" s="79"/>
      <c r="J52" s="79"/>
      <c r="K52" s="79"/>
    </row>
    <row r="53" spans="6:11" ht="15">
      <c r="F53" s="13"/>
      <c r="G53" s="619" t="s">
        <v>890</v>
      </c>
      <c r="H53" s="619"/>
      <c r="I53" s="619"/>
      <c r="J53" s="619"/>
      <c r="K53" s="619"/>
    </row>
    <row r="54" spans="6:11" ht="12.75">
      <c r="F54"/>
      <c r="G54"/>
      <c r="H54"/>
      <c r="I54"/>
      <c r="J54"/>
      <c r="K54"/>
    </row>
    <row r="55" spans="1:10" ht="12.75">
      <c r="A55" s="744"/>
      <c r="B55" s="744"/>
      <c r="C55" s="744"/>
      <c r="D55" s="744"/>
      <c r="E55" s="744"/>
      <c r="F55" s="744"/>
      <c r="G55" s="744"/>
      <c r="H55" s="744"/>
      <c r="I55" s="744"/>
      <c r="J55" s="744"/>
    </row>
    <row r="57" spans="1:10" ht="12.75">
      <c r="A57" s="744"/>
      <c r="B57" s="744"/>
      <c r="C57" s="744"/>
      <c r="D57" s="744"/>
      <c r="E57" s="744"/>
      <c r="F57" s="744"/>
      <c r="G57" s="744"/>
      <c r="H57" s="744"/>
      <c r="I57" s="744"/>
      <c r="J57" s="744"/>
    </row>
  </sheetData>
  <sheetProtection/>
  <mergeCells count="18">
    <mergeCell ref="F51:G51"/>
    <mergeCell ref="G53:K53"/>
    <mergeCell ref="E1:I1"/>
    <mergeCell ref="A2:J2"/>
    <mergeCell ref="A3:J3"/>
    <mergeCell ref="A5:J5"/>
    <mergeCell ref="A8:B8"/>
    <mergeCell ref="H8:J8"/>
    <mergeCell ref="A55:J55"/>
    <mergeCell ref="A57:J57"/>
    <mergeCell ref="A9:A10"/>
    <mergeCell ref="B9:B10"/>
    <mergeCell ref="C9:F9"/>
    <mergeCell ref="G9:J9"/>
    <mergeCell ref="A46:H46"/>
    <mergeCell ref="G48:K48"/>
    <mergeCell ref="G49:K49"/>
    <mergeCell ref="I50:K5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4" r:id="rId1"/>
</worksheet>
</file>

<file path=xl/worksheets/sheet16.xml><?xml version="1.0" encoding="utf-8"?>
<worksheet xmlns="http://schemas.openxmlformats.org/spreadsheetml/2006/main" xmlns:r="http://schemas.openxmlformats.org/officeDocument/2006/relationships">
  <sheetPr>
    <pageSetUpPr fitToPage="1"/>
  </sheetPr>
  <dimension ref="A1:P57"/>
  <sheetViews>
    <sheetView view="pageBreakPreview" zoomScale="90" zoomScaleSheetLayoutView="90" zoomScalePageLayoutView="0" workbookViewId="0" topLeftCell="A25">
      <selection activeCell="A8" sqref="A8:B8"/>
    </sheetView>
  </sheetViews>
  <sheetFormatPr defaultColWidth="9.140625" defaultRowHeight="12.75"/>
  <cols>
    <col min="1" max="1" width="7.421875" style="14" customWidth="1"/>
    <col min="2" max="2" width="17.140625" style="14" customWidth="1"/>
    <col min="3" max="3" width="11.00390625" style="14" customWidth="1"/>
    <col min="4" max="4" width="10.00390625" style="14" customWidth="1"/>
    <col min="5" max="5" width="13.140625" style="14" customWidth="1"/>
    <col min="6" max="6" width="14.28125" style="14" customWidth="1"/>
    <col min="7" max="7" width="13.28125" style="14" customWidth="1"/>
    <col min="8" max="8" width="14.7109375" style="14" customWidth="1"/>
    <col min="9" max="9" width="16.7109375" style="14" customWidth="1"/>
    <col min="10" max="10" width="19.28125" style="14" customWidth="1"/>
    <col min="11" max="16384" width="9.140625" style="14" customWidth="1"/>
  </cols>
  <sheetData>
    <row r="1" spans="5:10" ht="12.75">
      <c r="E1" s="634"/>
      <c r="F1" s="634"/>
      <c r="G1" s="634"/>
      <c r="H1" s="634"/>
      <c r="I1" s="634"/>
      <c r="J1" s="135" t="s">
        <v>351</v>
      </c>
    </row>
    <row r="2" spans="1:10" ht="15">
      <c r="A2" s="619" t="s">
        <v>0</v>
      </c>
      <c r="B2" s="619"/>
      <c r="C2" s="619"/>
      <c r="D2" s="619"/>
      <c r="E2" s="619"/>
      <c r="F2" s="619"/>
      <c r="G2" s="619"/>
      <c r="H2" s="619"/>
      <c r="I2" s="619"/>
      <c r="J2" s="619"/>
    </row>
    <row r="3" spans="1:10" ht="20.25">
      <c r="A3" s="632" t="s">
        <v>690</v>
      </c>
      <c r="B3" s="632"/>
      <c r="C3" s="632"/>
      <c r="D3" s="632"/>
      <c r="E3" s="632"/>
      <c r="F3" s="632"/>
      <c r="G3" s="632"/>
      <c r="H3" s="632"/>
      <c r="I3" s="632"/>
      <c r="J3" s="632"/>
    </row>
    <row r="4" ht="14.25" customHeight="1"/>
    <row r="5" spans="1:10" ht="19.5" customHeight="1">
      <c r="A5" s="745" t="s">
        <v>738</v>
      </c>
      <c r="B5" s="745"/>
      <c r="C5" s="745"/>
      <c r="D5" s="745"/>
      <c r="E5" s="745"/>
      <c r="F5" s="745"/>
      <c r="G5" s="745"/>
      <c r="H5" s="745"/>
      <c r="I5" s="745"/>
      <c r="J5" s="745"/>
    </row>
    <row r="6" spans="1:10" ht="13.5" customHeight="1">
      <c r="A6" s="1"/>
      <c r="B6" s="1"/>
      <c r="C6" s="1"/>
      <c r="D6" s="1"/>
      <c r="E6" s="1"/>
      <c r="F6" s="1"/>
      <c r="G6" s="1"/>
      <c r="H6" s="1"/>
      <c r="I6" s="1"/>
      <c r="J6" s="1"/>
    </row>
    <row r="7" ht="0.75" customHeight="1"/>
    <row r="8" spans="1:10" ht="12.75">
      <c r="A8" s="635" t="s">
        <v>1012</v>
      </c>
      <c r="B8" s="635"/>
      <c r="C8" s="29"/>
      <c r="H8" s="715" t="s">
        <v>766</v>
      </c>
      <c r="I8" s="715"/>
      <c r="J8" s="715"/>
    </row>
    <row r="9" spans="1:16" ht="18.75" customHeight="1">
      <c r="A9" s="628" t="s">
        <v>2</v>
      </c>
      <c r="B9" s="628" t="s">
        <v>3</v>
      </c>
      <c r="C9" s="585" t="s">
        <v>739</v>
      </c>
      <c r="D9" s="592"/>
      <c r="E9" s="592"/>
      <c r="F9" s="586"/>
      <c r="G9" s="585" t="s">
        <v>98</v>
      </c>
      <c r="H9" s="592"/>
      <c r="I9" s="592"/>
      <c r="J9" s="586"/>
      <c r="O9" s="17"/>
      <c r="P9" s="19"/>
    </row>
    <row r="10" spans="1:10" ht="63" customHeight="1">
      <c r="A10" s="628"/>
      <c r="B10" s="628"/>
      <c r="C10" s="5" t="s">
        <v>175</v>
      </c>
      <c r="D10" s="5" t="s">
        <v>14</v>
      </c>
      <c r="E10" s="258" t="s">
        <v>767</v>
      </c>
      <c r="F10" s="6" t="s">
        <v>192</v>
      </c>
      <c r="G10" s="5" t="s">
        <v>175</v>
      </c>
      <c r="H10" s="23" t="s">
        <v>15</v>
      </c>
      <c r="I10" s="103" t="s">
        <v>852</v>
      </c>
      <c r="J10" s="5" t="s">
        <v>853</v>
      </c>
    </row>
    <row r="11" spans="1:10" ht="12.75">
      <c r="A11" s="5">
        <v>1</v>
      </c>
      <c r="B11" s="5">
        <v>2</v>
      </c>
      <c r="C11" s="5">
        <v>3</v>
      </c>
      <c r="D11" s="5">
        <v>4</v>
      </c>
      <c r="E11" s="5">
        <v>5</v>
      </c>
      <c r="F11" s="6">
        <v>6</v>
      </c>
      <c r="G11" s="5">
        <v>7</v>
      </c>
      <c r="H11" s="101">
        <v>8</v>
      </c>
      <c r="I11" s="5">
        <v>9</v>
      </c>
      <c r="J11" s="5">
        <v>10</v>
      </c>
    </row>
    <row r="12" spans="1:10" ht="12.75">
      <c r="A12" s="370">
        <v>1</v>
      </c>
      <c r="B12" s="371" t="s">
        <v>900</v>
      </c>
      <c r="C12" s="17">
        <v>0</v>
      </c>
      <c r="D12" s="447">
        <v>0</v>
      </c>
      <c r="E12" s="17">
        <v>312</v>
      </c>
      <c r="F12" s="102">
        <f>D12*E12</f>
        <v>0</v>
      </c>
      <c r="G12" s="17">
        <f>'AT3A_cvrg(Insti)_PY'!E12</f>
        <v>0</v>
      </c>
      <c r="H12" s="26">
        <f>'enrolment vs availed_UPY'!O11</f>
        <v>0</v>
      </c>
      <c r="I12" s="26">
        <v>312</v>
      </c>
      <c r="J12" s="26">
        <f>H12/I12</f>
        <v>0</v>
      </c>
    </row>
    <row r="13" spans="1:10" ht="12.75">
      <c r="A13" s="370">
        <v>2</v>
      </c>
      <c r="B13" s="371" t="s">
        <v>901</v>
      </c>
      <c r="C13" s="17">
        <v>22</v>
      </c>
      <c r="D13" s="448">
        <v>361</v>
      </c>
      <c r="E13" s="17">
        <v>312</v>
      </c>
      <c r="F13" s="102">
        <f aca="true" t="shared" si="0" ref="F13:F43">D13*E13</f>
        <v>112632</v>
      </c>
      <c r="G13" s="17">
        <f>'AT3A_cvrg(Insti)_PY'!E13</f>
        <v>4</v>
      </c>
      <c r="H13" s="26">
        <f>'enrolment vs availed_UPY'!O12</f>
        <v>102612</v>
      </c>
      <c r="I13" s="26">
        <v>312</v>
      </c>
      <c r="J13" s="445">
        <f aca="true" t="shared" si="1" ref="J13:J44">H13/I13</f>
        <v>328.88461538461536</v>
      </c>
    </row>
    <row r="14" spans="1:10" ht="12.75">
      <c r="A14" s="370">
        <v>3</v>
      </c>
      <c r="B14" s="371" t="s">
        <v>902</v>
      </c>
      <c r="C14" s="17">
        <v>13</v>
      </c>
      <c r="D14" s="449">
        <v>360</v>
      </c>
      <c r="E14" s="17">
        <v>312</v>
      </c>
      <c r="F14" s="102">
        <f t="shared" si="0"/>
        <v>112320</v>
      </c>
      <c r="G14" s="17">
        <f>'AT3A_cvrg(Insti)_PY'!E14</f>
        <v>12</v>
      </c>
      <c r="H14" s="26">
        <f>'enrolment vs availed_UPY'!O13</f>
        <v>102328</v>
      </c>
      <c r="I14" s="26">
        <v>312</v>
      </c>
      <c r="J14" s="445">
        <f t="shared" si="1"/>
        <v>327.97435897435895</v>
      </c>
    </row>
    <row r="15" spans="1:10" ht="12.75">
      <c r="A15" s="370">
        <v>4</v>
      </c>
      <c r="B15" s="371" t="s">
        <v>903</v>
      </c>
      <c r="C15" s="17">
        <v>0</v>
      </c>
      <c r="D15" s="447">
        <v>0</v>
      </c>
      <c r="E15" s="17">
        <v>312</v>
      </c>
      <c r="F15" s="102">
        <f t="shared" si="0"/>
        <v>0</v>
      </c>
      <c r="G15" s="17">
        <f>'AT3A_cvrg(Insti)_PY'!E15</f>
        <v>0</v>
      </c>
      <c r="H15" s="26">
        <f>'enrolment vs availed_UPY'!O14</f>
        <v>0</v>
      </c>
      <c r="I15" s="26">
        <v>312</v>
      </c>
      <c r="J15" s="445">
        <f t="shared" si="1"/>
        <v>0</v>
      </c>
    </row>
    <row r="16" spans="1:10" ht="12.75">
      <c r="A16" s="370">
        <v>5</v>
      </c>
      <c r="B16" s="371" t="s">
        <v>904</v>
      </c>
      <c r="C16" s="17">
        <v>22</v>
      </c>
      <c r="D16" s="449">
        <v>358</v>
      </c>
      <c r="E16" s="17">
        <v>312</v>
      </c>
      <c r="F16" s="102">
        <f t="shared" si="0"/>
        <v>111696</v>
      </c>
      <c r="G16" s="17">
        <f>'AT3A_cvrg(Insti)_PY'!E16</f>
        <v>22</v>
      </c>
      <c r="H16" s="26">
        <f>'enrolment vs availed_UPY'!O15</f>
        <v>101759</v>
      </c>
      <c r="I16" s="26">
        <v>312</v>
      </c>
      <c r="J16" s="445">
        <f t="shared" si="1"/>
        <v>326.15064102564105</v>
      </c>
    </row>
    <row r="17" spans="1:10" ht="12.75">
      <c r="A17" s="370">
        <v>6</v>
      </c>
      <c r="B17" s="371" t="s">
        <v>905</v>
      </c>
      <c r="C17" s="17">
        <v>0</v>
      </c>
      <c r="D17" s="449">
        <v>0</v>
      </c>
      <c r="E17" s="17">
        <v>312</v>
      </c>
      <c r="F17" s="102">
        <f t="shared" si="0"/>
        <v>0</v>
      </c>
      <c r="G17" s="17">
        <f>'AT3A_cvrg(Insti)_PY'!E17</f>
        <v>0</v>
      </c>
      <c r="H17" s="26">
        <f>'enrolment vs availed_UPY'!O16</f>
        <v>0</v>
      </c>
      <c r="I17" s="26">
        <v>312</v>
      </c>
      <c r="J17" s="445">
        <f t="shared" si="1"/>
        <v>0</v>
      </c>
    </row>
    <row r="18" spans="1:10" ht="12.75">
      <c r="A18" s="370">
        <v>7</v>
      </c>
      <c r="B18" s="371" t="s">
        <v>906</v>
      </c>
      <c r="C18" s="17">
        <v>21</v>
      </c>
      <c r="D18" s="449">
        <v>509</v>
      </c>
      <c r="E18" s="17">
        <v>312</v>
      </c>
      <c r="F18" s="102">
        <f t="shared" si="0"/>
        <v>158808</v>
      </c>
      <c r="G18" s="17">
        <f>'AT3A_cvrg(Insti)_PY'!E18</f>
        <v>16</v>
      </c>
      <c r="H18" s="26">
        <f>'enrolment vs availed_UPY'!O17</f>
        <v>144680</v>
      </c>
      <c r="I18" s="26">
        <v>312</v>
      </c>
      <c r="J18" s="445">
        <f t="shared" si="1"/>
        <v>463.71794871794873</v>
      </c>
    </row>
    <row r="19" spans="1:10" ht="12.75">
      <c r="A19" s="370">
        <v>8</v>
      </c>
      <c r="B19" s="371" t="s">
        <v>907</v>
      </c>
      <c r="C19" s="17">
        <v>0</v>
      </c>
      <c r="D19" s="447">
        <v>776</v>
      </c>
      <c r="E19" s="17">
        <v>312</v>
      </c>
      <c r="F19" s="102">
        <f t="shared" si="0"/>
        <v>242112</v>
      </c>
      <c r="G19" s="17">
        <f>'AT3A_cvrg(Insti)_PY'!E19</f>
        <v>28</v>
      </c>
      <c r="H19" s="26">
        <f>'enrolment vs availed_UPY'!O18</f>
        <v>220573</v>
      </c>
      <c r="I19" s="26">
        <v>312</v>
      </c>
      <c r="J19" s="445">
        <f t="shared" si="1"/>
        <v>706.9647435897435</v>
      </c>
    </row>
    <row r="20" spans="1:10" ht="12.75">
      <c r="A20" s="370">
        <v>9</v>
      </c>
      <c r="B20" s="371" t="s">
        <v>908</v>
      </c>
      <c r="C20" s="17">
        <v>0</v>
      </c>
      <c r="D20" s="449">
        <v>0</v>
      </c>
      <c r="E20" s="17">
        <v>312</v>
      </c>
      <c r="F20" s="102">
        <f t="shared" si="0"/>
        <v>0</v>
      </c>
      <c r="G20" s="17">
        <f>'AT3A_cvrg(Insti)_PY'!E20</f>
        <v>0</v>
      </c>
      <c r="H20" s="26">
        <f>'enrolment vs availed_UPY'!O19</f>
        <v>0</v>
      </c>
      <c r="I20" s="26">
        <v>312</v>
      </c>
      <c r="J20" s="445">
        <f t="shared" si="1"/>
        <v>0</v>
      </c>
    </row>
    <row r="21" spans="1:10" ht="12.75">
      <c r="A21" s="370">
        <v>10</v>
      </c>
      <c r="B21" s="371" t="s">
        <v>909</v>
      </c>
      <c r="C21" s="17">
        <v>0</v>
      </c>
      <c r="D21" s="449">
        <v>0</v>
      </c>
      <c r="E21" s="17">
        <v>312</v>
      </c>
      <c r="F21" s="102">
        <f t="shared" si="0"/>
        <v>0</v>
      </c>
      <c r="G21" s="17">
        <f>'AT3A_cvrg(Insti)_PY'!E21</f>
        <v>0</v>
      </c>
      <c r="H21" s="26">
        <f>'enrolment vs availed_UPY'!O20</f>
        <v>0</v>
      </c>
      <c r="I21" s="26">
        <v>312</v>
      </c>
      <c r="J21" s="445">
        <f t="shared" si="1"/>
        <v>0</v>
      </c>
    </row>
    <row r="22" spans="1:10" ht="12.75">
      <c r="A22" s="370">
        <v>11</v>
      </c>
      <c r="B22" s="371" t="s">
        <v>910</v>
      </c>
      <c r="C22" s="17">
        <v>22</v>
      </c>
      <c r="D22" s="449">
        <v>500</v>
      </c>
      <c r="E22" s="17">
        <v>312</v>
      </c>
      <c r="F22" s="102">
        <f t="shared" si="0"/>
        <v>156000</v>
      </c>
      <c r="G22" s="17">
        <f>'AT3A_cvrg(Insti)_PY'!E22</f>
        <v>21</v>
      </c>
      <c r="H22" s="26">
        <f>'enrolment vs availed_UPY'!O21</f>
        <v>142122</v>
      </c>
      <c r="I22" s="26">
        <v>312</v>
      </c>
      <c r="J22" s="445">
        <f t="shared" si="1"/>
        <v>455.5192307692308</v>
      </c>
    </row>
    <row r="23" spans="1:10" ht="12.75">
      <c r="A23" s="370">
        <v>12</v>
      </c>
      <c r="B23" s="371" t="s">
        <v>911</v>
      </c>
      <c r="C23" s="17">
        <v>0</v>
      </c>
      <c r="D23" s="449">
        <v>0</v>
      </c>
      <c r="E23" s="17">
        <v>312</v>
      </c>
      <c r="F23" s="102">
        <f t="shared" si="0"/>
        <v>0</v>
      </c>
      <c r="G23" s="17">
        <f>'AT3A_cvrg(Insti)_PY'!E23</f>
        <v>0</v>
      </c>
      <c r="H23" s="26">
        <f>'enrolment vs availed_UPY'!O22</f>
        <v>0</v>
      </c>
      <c r="I23" s="26">
        <v>312</v>
      </c>
      <c r="J23" s="445">
        <f t="shared" si="1"/>
        <v>0</v>
      </c>
    </row>
    <row r="24" spans="1:10" ht="12.75">
      <c r="A24" s="370">
        <v>13</v>
      </c>
      <c r="B24" s="371" t="s">
        <v>912</v>
      </c>
      <c r="C24" s="17">
        <v>0</v>
      </c>
      <c r="D24" s="447">
        <v>0</v>
      </c>
      <c r="E24" s="17">
        <v>312</v>
      </c>
      <c r="F24" s="102">
        <f t="shared" si="0"/>
        <v>0</v>
      </c>
      <c r="G24" s="17">
        <f>'AT3A_cvrg(Insti)_PY'!E24</f>
        <v>0</v>
      </c>
      <c r="H24" s="26">
        <f>'enrolment vs availed_UPY'!O23</f>
        <v>0</v>
      </c>
      <c r="I24" s="26">
        <v>312</v>
      </c>
      <c r="J24" s="445">
        <f t="shared" si="1"/>
        <v>0</v>
      </c>
    </row>
    <row r="25" spans="1:10" ht="12.75">
      <c r="A25" s="370">
        <v>14</v>
      </c>
      <c r="B25" s="371" t="s">
        <v>913</v>
      </c>
      <c r="C25" s="17">
        <v>15</v>
      </c>
      <c r="D25" s="449">
        <v>403</v>
      </c>
      <c r="E25" s="17">
        <v>312</v>
      </c>
      <c r="F25" s="102">
        <f t="shared" si="0"/>
        <v>125736</v>
      </c>
      <c r="G25" s="17">
        <f>'AT3A_cvrg(Insti)_PY'!E25</f>
        <v>17</v>
      </c>
      <c r="H25" s="26">
        <f>'enrolment vs availed_UPY'!O24</f>
        <v>114550</v>
      </c>
      <c r="I25" s="26">
        <v>312</v>
      </c>
      <c r="J25" s="445">
        <f t="shared" si="1"/>
        <v>367.1474358974359</v>
      </c>
    </row>
    <row r="26" spans="1:10" ht="12.75">
      <c r="A26" s="370">
        <v>15</v>
      </c>
      <c r="B26" s="371" t="s">
        <v>914</v>
      </c>
      <c r="C26" s="17">
        <v>0</v>
      </c>
      <c r="D26" s="447">
        <v>0</v>
      </c>
      <c r="E26" s="17">
        <v>312</v>
      </c>
      <c r="F26" s="102">
        <f t="shared" si="0"/>
        <v>0</v>
      </c>
      <c r="G26" s="17">
        <f>'AT3A_cvrg(Insti)_PY'!E26</f>
        <v>0</v>
      </c>
      <c r="H26" s="26">
        <f>'enrolment vs availed_UPY'!O25</f>
        <v>0</v>
      </c>
      <c r="I26" s="26">
        <v>312</v>
      </c>
      <c r="J26" s="445">
        <f t="shared" si="1"/>
        <v>0</v>
      </c>
    </row>
    <row r="27" spans="1:10" ht="12.75">
      <c r="A27" s="370">
        <v>16</v>
      </c>
      <c r="B27" s="371" t="s">
        <v>915</v>
      </c>
      <c r="C27" s="17">
        <v>0</v>
      </c>
      <c r="D27" s="449">
        <v>0</v>
      </c>
      <c r="E27" s="17">
        <v>312</v>
      </c>
      <c r="F27" s="102">
        <f t="shared" si="0"/>
        <v>0</v>
      </c>
      <c r="G27" s="17">
        <f>'AT3A_cvrg(Insti)_PY'!E27</f>
        <v>0</v>
      </c>
      <c r="H27" s="26">
        <f>'enrolment vs availed_UPY'!O26</f>
        <v>0</v>
      </c>
      <c r="I27" s="26">
        <v>312</v>
      </c>
      <c r="J27" s="445">
        <f t="shared" si="1"/>
        <v>0</v>
      </c>
    </row>
    <row r="28" spans="1:10" ht="12.75">
      <c r="A28" s="370">
        <v>17</v>
      </c>
      <c r="B28" s="371" t="s">
        <v>916</v>
      </c>
      <c r="C28" s="17">
        <v>0</v>
      </c>
      <c r="D28" s="447">
        <v>0</v>
      </c>
      <c r="E28" s="17">
        <v>312</v>
      </c>
      <c r="F28" s="102">
        <f t="shared" si="0"/>
        <v>0</v>
      </c>
      <c r="G28" s="17">
        <f>'AT3A_cvrg(Insti)_PY'!E28</f>
        <v>0</v>
      </c>
      <c r="H28" s="26">
        <f>'enrolment vs availed_UPY'!O27</f>
        <v>0</v>
      </c>
      <c r="I28" s="26">
        <v>312</v>
      </c>
      <c r="J28" s="445">
        <f t="shared" si="1"/>
        <v>0</v>
      </c>
    </row>
    <row r="29" spans="1:10" ht="12.75">
      <c r="A29" s="370">
        <v>18</v>
      </c>
      <c r="B29" s="371" t="s">
        <v>917</v>
      </c>
      <c r="C29" s="17">
        <v>0</v>
      </c>
      <c r="D29" s="449">
        <v>0</v>
      </c>
      <c r="E29" s="17">
        <v>312</v>
      </c>
      <c r="F29" s="102">
        <f t="shared" si="0"/>
        <v>0</v>
      </c>
      <c r="G29" s="17">
        <f>'AT3A_cvrg(Insti)_PY'!E29</f>
        <v>0</v>
      </c>
      <c r="H29" s="26">
        <f>'enrolment vs availed_UPY'!O28</f>
        <v>0</v>
      </c>
      <c r="I29" s="26">
        <v>312</v>
      </c>
      <c r="J29" s="445">
        <f t="shared" si="1"/>
        <v>0</v>
      </c>
    </row>
    <row r="30" spans="1:10" ht="12.75">
      <c r="A30" s="370">
        <v>19</v>
      </c>
      <c r="B30" s="371" t="s">
        <v>918</v>
      </c>
      <c r="C30" s="17">
        <v>21</v>
      </c>
      <c r="D30" s="447">
        <v>472</v>
      </c>
      <c r="E30" s="17">
        <v>312</v>
      </c>
      <c r="F30" s="102">
        <f t="shared" si="0"/>
        <v>147264</v>
      </c>
      <c r="G30" s="17">
        <f>'AT3A_cvrg(Insti)_PY'!E30</f>
        <v>15</v>
      </c>
      <c r="H30" s="26">
        <f>'enrolment vs availed_UPY'!O29</f>
        <v>134163</v>
      </c>
      <c r="I30" s="26">
        <v>312</v>
      </c>
      <c r="J30" s="445">
        <f t="shared" si="1"/>
        <v>430.00961538461536</v>
      </c>
    </row>
    <row r="31" spans="1:10" ht="12.75">
      <c r="A31" s="370">
        <v>20</v>
      </c>
      <c r="B31" s="371" t="s">
        <v>919</v>
      </c>
      <c r="C31" s="17">
        <v>0</v>
      </c>
      <c r="D31" s="449">
        <v>0</v>
      </c>
      <c r="E31" s="17">
        <v>312</v>
      </c>
      <c r="F31" s="102">
        <f t="shared" si="0"/>
        <v>0</v>
      </c>
      <c r="G31" s="17">
        <f>'AT3A_cvrg(Insti)_PY'!E31</f>
        <v>0</v>
      </c>
      <c r="H31" s="26">
        <f>'enrolment vs availed_UPY'!O30</f>
        <v>0</v>
      </c>
      <c r="I31" s="26">
        <v>312</v>
      </c>
      <c r="J31" s="445">
        <f t="shared" si="1"/>
        <v>0</v>
      </c>
    </row>
    <row r="32" spans="1:10" ht="12.75">
      <c r="A32" s="370">
        <v>21</v>
      </c>
      <c r="B32" s="371" t="s">
        <v>920</v>
      </c>
      <c r="C32" s="17">
        <v>0</v>
      </c>
      <c r="D32" s="449">
        <v>0</v>
      </c>
      <c r="E32" s="17">
        <v>312</v>
      </c>
      <c r="F32" s="102">
        <f t="shared" si="0"/>
        <v>0</v>
      </c>
      <c r="G32" s="17">
        <f>'AT3A_cvrg(Insti)_PY'!E32</f>
        <v>0</v>
      </c>
      <c r="H32" s="26">
        <f>'enrolment vs availed_UPY'!O31</f>
        <v>0</v>
      </c>
      <c r="I32" s="26">
        <v>312</v>
      </c>
      <c r="J32" s="445">
        <f t="shared" si="1"/>
        <v>0</v>
      </c>
    </row>
    <row r="33" spans="1:10" ht="12.75">
      <c r="A33" s="370">
        <v>22</v>
      </c>
      <c r="B33" s="371" t="s">
        <v>921</v>
      </c>
      <c r="C33" s="17">
        <v>0</v>
      </c>
      <c r="D33" s="449">
        <v>0</v>
      </c>
      <c r="E33" s="17">
        <v>312</v>
      </c>
      <c r="F33" s="102">
        <f t="shared" si="0"/>
        <v>0</v>
      </c>
      <c r="G33" s="17">
        <f>'AT3A_cvrg(Insti)_PY'!E33</f>
        <v>0</v>
      </c>
      <c r="H33" s="26">
        <f>'enrolment vs availed_UPY'!O32</f>
        <v>0</v>
      </c>
      <c r="I33" s="26">
        <v>312</v>
      </c>
      <c r="J33" s="445">
        <f t="shared" si="1"/>
        <v>0</v>
      </c>
    </row>
    <row r="34" spans="1:10" ht="12.75">
      <c r="A34" s="370">
        <v>23</v>
      </c>
      <c r="B34" s="371" t="s">
        <v>922</v>
      </c>
      <c r="C34" s="17">
        <v>25</v>
      </c>
      <c r="D34" s="450">
        <v>410</v>
      </c>
      <c r="E34" s="17">
        <v>312</v>
      </c>
      <c r="F34" s="102">
        <f t="shared" si="0"/>
        <v>127920</v>
      </c>
      <c r="G34" s="17">
        <f>'AT3A_cvrg(Insti)_PY'!E34</f>
        <v>24</v>
      </c>
      <c r="H34" s="26">
        <f>'enrolment vs availed_UPY'!O33</f>
        <v>116540</v>
      </c>
      <c r="I34" s="26">
        <v>312</v>
      </c>
      <c r="J34" s="445">
        <f t="shared" si="1"/>
        <v>373.52564102564105</v>
      </c>
    </row>
    <row r="35" spans="1:10" ht="12.75">
      <c r="A35" s="370">
        <v>24</v>
      </c>
      <c r="B35" s="371" t="s">
        <v>923</v>
      </c>
      <c r="C35" s="17">
        <v>0</v>
      </c>
      <c r="D35" s="451">
        <v>0</v>
      </c>
      <c r="E35" s="17">
        <v>312</v>
      </c>
      <c r="F35" s="102">
        <f t="shared" si="0"/>
        <v>0</v>
      </c>
      <c r="G35" s="17">
        <f>'AT3A_cvrg(Insti)_PY'!E35</f>
        <v>0</v>
      </c>
      <c r="H35" s="26">
        <f>'enrolment vs availed_UPY'!O34</f>
        <v>0</v>
      </c>
      <c r="I35" s="26">
        <v>312</v>
      </c>
      <c r="J35" s="445">
        <f t="shared" si="1"/>
        <v>0</v>
      </c>
    </row>
    <row r="36" spans="1:10" ht="12.75">
      <c r="A36" s="370">
        <v>25</v>
      </c>
      <c r="B36" s="371" t="s">
        <v>924</v>
      </c>
      <c r="C36" s="17">
        <v>0</v>
      </c>
      <c r="D36" s="452">
        <v>0</v>
      </c>
      <c r="E36" s="17">
        <v>312</v>
      </c>
      <c r="F36" s="102">
        <f t="shared" si="0"/>
        <v>0</v>
      </c>
      <c r="G36" s="17">
        <f>'AT3A_cvrg(Insti)_PY'!E36</f>
        <v>0</v>
      </c>
      <c r="H36" s="26">
        <f>'enrolment vs availed_UPY'!O35</f>
        <v>0</v>
      </c>
      <c r="I36" s="26">
        <v>312</v>
      </c>
      <c r="J36" s="445">
        <f t="shared" si="1"/>
        <v>0</v>
      </c>
    </row>
    <row r="37" spans="1:10" ht="12.75">
      <c r="A37" s="370">
        <v>26</v>
      </c>
      <c r="B37" s="371" t="s">
        <v>925</v>
      </c>
      <c r="C37" s="17">
        <v>14</v>
      </c>
      <c r="D37" s="450">
        <v>359</v>
      </c>
      <c r="E37" s="17">
        <v>312</v>
      </c>
      <c r="F37" s="102">
        <f t="shared" si="0"/>
        <v>112008</v>
      </c>
      <c r="G37" s="17">
        <f>'AT3A_cvrg(Insti)_PY'!E37</f>
        <v>14</v>
      </c>
      <c r="H37" s="26">
        <f>'enrolment vs availed_UPY'!O36</f>
        <v>102044</v>
      </c>
      <c r="I37" s="26">
        <v>312</v>
      </c>
      <c r="J37" s="445">
        <f t="shared" si="1"/>
        <v>327.06410256410254</v>
      </c>
    </row>
    <row r="38" spans="1:10" ht="12.75">
      <c r="A38" s="370">
        <v>27</v>
      </c>
      <c r="B38" s="371" t="s">
        <v>926</v>
      </c>
      <c r="C38" s="17">
        <v>16</v>
      </c>
      <c r="D38" s="453">
        <v>384</v>
      </c>
      <c r="E38" s="17">
        <v>312</v>
      </c>
      <c r="F38" s="102">
        <f t="shared" si="0"/>
        <v>119808</v>
      </c>
      <c r="G38" s="17">
        <f>'AT3A_cvrg(Insti)_PY'!E38</f>
        <v>14</v>
      </c>
      <c r="H38" s="26">
        <f>'enrolment vs availed_UPY'!O37</f>
        <v>109150</v>
      </c>
      <c r="I38" s="26">
        <v>312</v>
      </c>
      <c r="J38" s="445">
        <f t="shared" si="1"/>
        <v>349.8397435897436</v>
      </c>
    </row>
    <row r="39" spans="1:10" ht="12.75">
      <c r="A39" s="370">
        <v>28</v>
      </c>
      <c r="B39" s="371" t="s">
        <v>927</v>
      </c>
      <c r="C39" s="17">
        <v>9</v>
      </c>
      <c r="D39" s="454">
        <v>170</v>
      </c>
      <c r="E39" s="17">
        <v>312</v>
      </c>
      <c r="F39" s="102">
        <f t="shared" si="0"/>
        <v>53040</v>
      </c>
      <c r="G39" s="17">
        <f>'AT3A_cvrg(Insti)_PY'!E39</f>
        <v>9</v>
      </c>
      <c r="H39" s="26">
        <f>'enrolment vs availed_UPY'!O38</f>
        <v>48322</v>
      </c>
      <c r="I39" s="26">
        <v>312</v>
      </c>
      <c r="J39" s="445">
        <f t="shared" si="1"/>
        <v>154.87820512820514</v>
      </c>
    </row>
    <row r="40" spans="1:10" ht="12.75">
      <c r="A40" s="370">
        <v>29</v>
      </c>
      <c r="B40" s="371" t="s">
        <v>928</v>
      </c>
      <c r="C40" s="17">
        <v>10</v>
      </c>
      <c r="D40" s="447">
        <v>290</v>
      </c>
      <c r="E40" s="17">
        <v>312</v>
      </c>
      <c r="F40" s="102">
        <f t="shared" si="0"/>
        <v>90480</v>
      </c>
      <c r="G40" s="17">
        <f>'AT3A_cvrg(Insti)_PY'!E40</f>
        <v>10</v>
      </c>
      <c r="H40" s="26">
        <f>'enrolment vs availed_UPY'!O39</f>
        <v>82432</v>
      </c>
      <c r="I40" s="26">
        <v>312</v>
      </c>
      <c r="J40" s="445">
        <f t="shared" si="1"/>
        <v>264.20512820512823</v>
      </c>
    </row>
    <row r="41" spans="1:10" ht="12.75">
      <c r="A41" s="370">
        <v>30</v>
      </c>
      <c r="B41" s="371" t="s">
        <v>929</v>
      </c>
      <c r="C41" s="17">
        <v>39</v>
      </c>
      <c r="D41" s="455">
        <v>815</v>
      </c>
      <c r="E41" s="17">
        <v>312</v>
      </c>
      <c r="F41" s="102">
        <f t="shared" si="0"/>
        <v>254280</v>
      </c>
      <c r="G41" s="17">
        <f>'AT3A_cvrg(Insti)_PY'!E41</f>
        <v>39</v>
      </c>
      <c r="H41" s="26">
        <f>'enrolment vs availed_UPY'!O40</f>
        <v>231659</v>
      </c>
      <c r="I41" s="26">
        <v>312</v>
      </c>
      <c r="J41" s="445">
        <f t="shared" si="1"/>
        <v>742.4967948717949</v>
      </c>
    </row>
    <row r="42" spans="1:10" ht="12.75">
      <c r="A42" s="370">
        <v>31</v>
      </c>
      <c r="B42" s="371" t="s">
        <v>930</v>
      </c>
      <c r="C42" s="17">
        <v>0</v>
      </c>
      <c r="D42" s="449">
        <v>0</v>
      </c>
      <c r="E42" s="17">
        <v>312</v>
      </c>
      <c r="F42" s="102">
        <f t="shared" si="0"/>
        <v>0</v>
      </c>
      <c r="G42" s="17">
        <f>'AT3A_cvrg(Insti)_PY'!E42</f>
        <v>0</v>
      </c>
      <c r="H42" s="26">
        <f>'enrolment vs availed_UPY'!O41</f>
        <v>0</v>
      </c>
      <c r="I42" s="26">
        <v>312</v>
      </c>
      <c r="J42" s="445">
        <f t="shared" si="1"/>
        <v>0</v>
      </c>
    </row>
    <row r="43" spans="1:10" ht="12.75">
      <c r="A43" s="370">
        <v>32</v>
      </c>
      <c r="B43" s="371" t="s">
        <v>931</v>
      </c>
      <c r="C43" s="17">
        <v>21</v>
      </c>
      <c r="D43" s="447">
        <v>522</v>
      </c>
      <c r="E43" s="17">
        <v>312</v>
      </c>
      <c r="F43" s="102">
        <f t="shared" si="0"/>
        <v>162864</v>
      </c>
      <c r="G43" s="17">
        <f>'AT3A_cvrg(Insti)_PY'!E43</f>
        <v>18</v>
      </c>
      <c r="H43" s="26">
        <f>'enrolment vs availed_UPY'!O42</f>
        <v>148375</v>
      </c>
      <c r="I43" s="26">
        <v>312</v>
      </c>
      <c r="J43" s="445">
        <f t="shared" si="1"/>
        <v>475.56089743589746</v>
      </c>
    </row>
    <row r="44" spans="1:10" ht="12.75">
      <c r="A44" s="372"/>
      <c r="B44" s="373" t="s">
        <v>85</v>
      </c>
      <c r="C44" s="27">
        <v>270</v>
      </c>
      <c r="D44" s="456">
        <f>SUM(D12:D43)</f>
        <v>6689</v>
      </c>
      <c r="E44" s="17">
        <v>312</v>
      </c>
      <c r="F44" s="102">
        <f>D44*E44</f>
        <v>2086968</v>
      </c>
      <c r="G44" s="17">
        <f>'AT3A_cvrg(Insti)_PY'!E44</f>
        <v>263</v>
      </c>
      <c r="H44" s="26">
        <f>'enrolment vs availed_UPY'!O43</f>
        <v>1901309</v>
      </c>
      <c r="I44" s="26">
        <v>312</v>
      </c>
      <c r="J44" s="445">
        <f t="shared" si="1"/>
        <v>6093.9391025641025</v>
      </c>
    </row>
    <row r="45" spans="1:10" ht="12.75">
      <c r="A45" s="10"/>
      <c r="B45" s="28"/>
      <c r="C45" s="28"/>
      <c r="D45" s="19"/>
      <c r="E45" s="19"/>
      <c r="F45" s="19"/>
      <c r="G45" s="19"/>
      <c r="H45" s="19"/>
      <c r="I45" s="19"/>
      <c r="J45" s="19"/>
    </row>
    <row r="46" spans="1:10" ht="12.75">
      <c r="A46" s="743" t="s">
        <v>854</v>
      </c>
      <c r="B46" s="743"/>
      <c r="C46" s="743"/>
      <c r="D46" s="743"/>
      <c r="E46" s="743"/>
      <c r="F46" s="743"/>
      <c r="G46" s="743"/>
      <c r="H46" s="743"/>
      <c r="I46" s="19"/>
      <c r="J46" s="19"/>
    </row>
    <row r="47" spans="1:10" ht="12.75">
      <c r="A47" s="10"/>
      <c r="B47" s="28"/>
      <c r="C47" s="28"/>
      <c r="D47" s="19"/>
      <c r="E47" s="19"/>
      <c r="F47" s="19"/>
      <c r="G47" s="19"/>
      <c r="H47" s="19"/>
      <c r="I47" s="19"/>
      <c r="J47" s="19"/>
    </row>
    <row r="48" spans="1:11" ht="15.75" customHeight="1">
      <c r="A48" s="13"/>
      <c r="B48" s="13"/>
      <c r="C48" s="13"/>
      <c r="D48" s="13"/>
      <c r="E48" s="13"/>
      <c r="F48" s="13"/>
      <c r="G48" s="619" t="s">
        <v>887</v>
      </c>
      <c r="H48" s="619"/>
      <c r="I48" s="619"/>
      <c r="J48" s="619"/>
      <c r="K48" s="619"/>
    </row>
    <row r="49" spans="1:11" ht="20.25" customHeight="1">
      <c r="A49" s="79"/>
      <c r="B49" s="79"/>
      <c r="C49" s="79"/>
      <c r="D49" s="79"/>
      <c r="E49" s="79"/>
      <c r="F49" s="13"/>
      <c r="G49" s="619" t="s">
        <v>888</v>
      </c>
      <c r="H49" s="619"/>
      <c r="I49" s="619"/>
      <c r="J49" s="619"/>
      <c r="K49" s="619"/>
    </row>
    <row r="50" spans="1:11" ht="15.75" customHeight="1">
      <c r="A50" s="79"/>
      <c r="B50" s="79"/>
      <c r="C50" s="79"/>
      <c r="D50" s="79"/>
      <c r="E50" s="79"/>
      <c r="I50" s="642"/>
      <c r="J50" s="642"/>
      <c r="K50" s="643"/>
    </row>
    <row r="51" spans="1:11" ht="12.75">
      <c r="A51" s="13"/>
      <c r="B51" s="13"/>
      <c r="C51" s="13"/>
      <c r="E51" s="13"/>
      <c r="F51" s="645" t="s">
        <v>889</v>
      </c>
      <c r="G51" s="645"/>
      <c r="H51" s="79"/>
      <c r="I51" s="79"/>
      <c r="J51" s="79"/>
      <c r="K51" s="79"/>
    </row>
    <row r="52" spans="6:11" ht="12.75">
      <c r="F52" s="79"/>
      <c r="G52" s="79"/>
      <c r="H52" s="79"/>
      <c r="I52" s="79"/>
      <c r="J52" s="79"/>
      <c r="K52" s="79"/>
    </row>
    <row r="53" spans="6:11" ht="15">
      <c r="F53" s="13"/>
      <c r="G53" s="619" t="s">
        <v>890</v>
      </c>
      <c r="H53" s="619"/>
      <c r="I53" s="619"/>
      <c r="J53" s="619"/>
      <c r="K53" s="619"/>
    </row>
    <row r="54" spans="6:11" ht="12.75">
      <c r="F54" s="529"/>
      <c r="G54" s="529"/>
      <c r="H54" s="529"/>
      <c r="I54" s="529"/>
      <c r="J54" s="529"/>
      <c r="K54" s="529"/>
    </row>
    <row r="55" spans="1:10" ht="12.75">
      <c r="A55" s="744"/>
      <c r="B55" s="744"/>
      <c r="C55" s="744"/>
      <c r="D55" s="744"/>
      <c r="E55" s="744"/>
      <c r="F55" s="744"/>
      <c r="G55" s="744"/>
      <c r="H55" s="744"/>
      <c r="I55" s="744"/>
      <c r="J55" s="744"/>
    </row>
    <row r="57" spans="1:10" ht="12.75">
      <c r="A57" s="744"/>
      <c r="B57" s="744"/>
      <c r="C57" s="744"/>
      <c r="D57" s="744"/>
      <c r="E57" s="744"/>
      <c r="F57" s="744"/>
      <c r="G57" s="744"/>
      <c r="H57" s="744"/>
      <c r="I57" s="744"/>
      <c r="J57" s="744"/>
    </row>
  </sheetData>
  <sheetProtection/>
  <mergeCells count="18">
    <mergeCell ref="F51:G51"/>
    <mergeCell ref="G53:K53"/>
    <mergeCell ref="A55:J55"/>
    <mergeCell ref="A57:J57"/>
    <mergeCell ref="A9:A10"/>
    <mergeCell ref="B9:B10"/>
    <mergeCell ref="C9:F9"/>
    <mergeCell ref="G9:J9"/>
    <mergeCell ref="G48:K48"/>
    <mergeCell ref="G49:K49"/>
    <mergeCell ref="I50:K50"/>
    <mergeCell ref="A46:H46"/>
    <mergeCell ref="E1:I1"/>
    <mergeCell ref="A2:J2"/>
    <mergeCell ref="A3:J3"/>
    <mergeCell ref="A5:J5"/>
    <mergeCell ref="A8:B8"/>
    <mergeCell ref="H8:J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0" r:id="rId1"/>
</worksheet>
</file>

<file path=xl/worksheets/sheet17.xml><?xml version="1.0" encoding="utf-8"?>
<worksheet xmlns="http://schemas.openxmlformats.org/spreadsheetml/2006/main" xmlns:r="http://schemas.openxmlformats.org/officeDocument/2006/relationships">
  <sheetPr>
    <pageSetUpPr fitToPage="1"/>
  </sheetPr>
  <dimension ref="A1:P57"/>
  <sheetViews>
    <sheetView view="pageBreakPreview" zoomScale="90" zoomScaleSheetLayoutView="90" zoomScalePageLayoutView="0" workbookViewId="0" topLeftCell="A22">
      <selection activeCell="A8" sqref="A8:B8"/>
    </sheetView>
  </sheetViews>
  <sheetFormatPr defaultColWidth="9.140625" defaultRowHeight="12.75"/>
  <cols>
    <col min="1" max="1" width="7.421875" style="14" customWidth="1"/>
    <col min="2" max="2" width="17.140625" style="14" customWidth="1"/>
    <col min="3" max="3" width="11.00390625" style="14" customWidth="1"/>
    <col min="4" max="4" width="10.00390625" style="14" customWidth="1"/>
    <col min="5" max="5" width="13.140625" style="14" customWidth="1"/>
    <col min="6" max="6" width="14.28125" style="14" customWidth="1"/>
    <col min="7" max="7" width="13.28125" style="14" customWidth="1"/>
    <col min="8" max="8" width="14.7109375" style="14" customWidth="1"/>
    <col min="9" max="9" width="16.7109375" style="14" customWidth="1"/>
    <col min="10" max="10" width="19.28125" style="14" customWidth="1"/>
    <col min="11" max="16384" width="9.140625" style="14" customWidth="1"/>
  </cols>
  <sheetData>
    <row r="1" spans="5:10" ht="12.75">
      <c r="E1" s="634"/>
      <c r="F1" s="634"/>
      <c r="G1" s="634"/>
      <c r="H1" s="634"/>
      <c r="I1" s="634"/>
      <c r="J1" s="135" t="s">
        <v>350</v>
      </c>
    </row>
    <row r="2" spans="1:10" ht="15">
      <c r="A2" s="619" t="s">
        <v>0</v>
      </c>
      <c r="B2" s="619"/>
      <c r="C2" s="619"/>
      <c r="D2" s="619"/>
      <c r="E2" s="619"/>
      <c r="F2" s="619"/>
      <c r="G2" s="619"/>
      <c r="H2" s="619"/>
      <c r="I2" s="619"/>
      <c r="J2" s="619"/>
    </row>
    <row r="3" spans="1:10" ht="20.25">
      <c r="A3" s="632" t="s">
        <v>690</v>
      </c>
      <c r="B3" s="632"/>
      <c r="C3" s="632"/>
      <c r="D3" s="632"/>
      <c r="E3" s="632"/>
      <c r="F3" s="632"/>
      <c r="G3" s="632"/>
      <c r="H3" s="632"/>
      <c r="I3" s="632"/>
      <c r="J3" s="632"/>
    </row>
    <row r="4" ht="14.25" customHeight="1"/>
    <row r="5" spans="1:10" ht="31.5" customHeight="1">
      <c r="A5" s="745" t="s">
        <v>740</v>
      </c>
      <c r="B5" s="745"/>
      <c r="C5" s="745"/>
      <c r="D5" s="745"/>
      <c r="E5" s="745"/>
      <c r="F5" s="745"/>
      <c r="G5" s="745"/>
      <c r="H5" s="745"/>
      <c r="I5" s="745"/>
      <c r="J5" s="745"/>
    </row>
    <row r="6" spans="1:10" ht="13.5" customHeight="1">
      <c r="A6" s="1"/>
      <c r="B6" s="1"/>
      <c r="C6" s="1"/>
      <c r="D6" s="1"/>
      <c r="E6" s="1"/>
      <c r="F6" s="1"/>
      <c r="G6" s="1"/>
      <c r="H6" s="1"/>
      <c r="I6" s="1"/>
      <c r="J6" s="1"/>
    </row>
    <row r="7" ht="0.75" customHeight="1"/>
    <row r="8" spans="1:10" ht="12.75">
      <c r="A8" s="635" t="s">
        <v>1011</v>
      </c>
      <c r="B8" s="635"/>
      <c r="C8" s="29"/>
      <c r="H8" s="715" t="s">
        <v>766</v>
      </c>
      <c r="I8" s="715"/>
      <c r="J8" s="715"/>
    </row>
    <row r="9" spans="1:16" ht="12.75">
      <c r="A9" s="628" t="s">
        <v>2</v>
      </c>
      <c r="B9" s="628" t="s">
        <v>3</v>
      </c>
      <c r="C9" s="585" t="s">
        <v>736</v>
      </c>
      <c r="D9" s="592"/>
      <c r="E9" s="592"/>
      <c r="F9" s="586"/>
      <c r="G9" s="585" t="s">
        <v>98</v>
      </c>
      <c r="H9" s="592"/>
      <c r="I9" s="592"/>
      <c r="J9" s="586"/>
      <c r="O9" s="17"/>
      <c r="P9" s="19"/>
    </row>
    <row r="10" spans="1:10" ht="53.25" customHeight="1">
      <c r="A10" s="628"/>
      <c r="B10" s="628"/>
      <c r="C10" s="5" t="s">
        <v>175</v>
      </c>
      <c r="D10" s="5" t="s">
        <v>14</v>
      </c>
      <c r="E10" s="258" t="s">
        <v>352</v>
      </c>
      <c r="F10" s="6" t="s">
        <v>192</v>
      </c>
      <c r="G10" s="5" t="s">
        <v>175</v>
      </c>
      <c r="H10" s="23" t="s">
        <v>15</v>
      </c>
      <c r="I10" s="103" t="s">
        <v>852</v>
      </c>
      <c r="J10" s="5" t="s">
        <v>853</v>
      </c>
    </row>
    <row r="11" spans="1:10" ht="12.75">
      <c r="A11" s="5">
        <v>1</v>
      </c>
      <c r="B11" s="5">
        <v>2</v>
      </c>
      <c r="C11" s="5">
        <v>3</v>
      </c>
      <c r="D11" s="5">
        <v>4</v>
      </c>
      <c r="E11" s="5">
        <v>5</v>
      </c>
      <c r="F11" s="6">
        <v>6</v>
      </c>
      <c r="G11" s="5">
        <v>7</v>
      </c>
      <c r="H11" s="101">
        <v>8</v>
      </c>
      <c r="I11" s="5">
        <v>9</v>
      </c>
      <c r="J11" s="5">
        <v>10</v>
      </c>
    </row>
    <row r="12" spans="1:10" ht="12.75">
      <c r="A12" s="370">
        <v>1</v>
      </c>
      <c r="B12" s="371" t="s">
        <v>900</v>
      </c>
      <c r="C12" s="17"/>
      <c r="D12" s="17"/>
      <c r="E12" s="17"/>
      <c r="F12" s="102"/>
      <c r="G12" s="17"/>
      <c r="H12" s="26"/>
      <c r="I12" s="26"/>
      <c r="J12" s="26"/>
    </row>
    <row r="13" spans="1:10" ht="12.75">
      <c r="A13" s="370">
        <v>2</v>
      </c>
      <c r="B13" s="371" t="s">
        <v>901</v>
      </c>
      <c r="C13" s="17"/>
      <c r="D13" s="17"/>
      <c r="E13" s="17"/>
      <c r="F13" s="25"/>
      <c r="G13" s="17"/>
      <c r="H13" s="26"/>
      <c r="I13" s="26"/>
      <c r="J13" s="26"/>
    </row>
    <row r="14" spans="1:10" ht="12.75">
      <c r="A14" s="370">
        <v>3</v>
      </c>
      <c r="B14" s="371" t="s">
        <v>902</v>
      </c>
      <c r="C14" s="17"/>
      <c r="D14" s="17"/>
      <c r="E14" s="17" t="s">
        <v>11</v>
      </c>
      <c r="F14" s="25"/>
      <c r="G14" s="17"/>
      <c r="H14" s="26"/>
      <c r="I14" s="26"/>
      <c r="J14" s="26"/>
    </row>
    <row r="15" spans="1:10" ht="12.75">
      <c r="A15" s="370">
        <v>4</v>
      </c>
      <c r="B15" s="371" t="s">
        <v>903</v>
      </c>
      <c r="C15" s="17"/>
      <c r="D15" s="17"/>
      <c r="E15" s="17"/>
      <c r="F15" s="25"/>
      <c r="G15" s="17"/>
      <c r="H15" s="26"/>
      <c r="I15" s="26"/>
      <c r="J15" s="26"/>
    </row>
    <row r="16" spans="1:10" ht="12.75">
      <c r="A16" s="370">
        <v>5</v>
      </c>
      <c r="B16" s="371" t="s">
        <v>904</v>
      </c>
      <c r="C16" s="17"/>
      <c r="D16" s="17"/>
      <c r="E16" s="17"/>
      <c r="F16" s="25"/>
      <c r="G16" s="17"/>
      <c r="H16" s="26"/>
      <c r="I16" s="26"/>
      <c r="J16" s="26"/>
    </row>
    <row r="17" spans="1:10" ht="12.75">
      <c r="A17" s="370">
        <v>6</v>
      </c>
      <c r="B17" s="371" t="s">
        <v>905</v>
      </c>
      <c r="C17" s="17"/>
      <c r="D17" s="17"/>
      <c r="E17" s="17"/>
      <c r="F17" s="25"/>
      <c r="G17" s="17"/>
      <c r="H17" s="26"/>
      <c r="I17" s="26"/>
      <c r="J17" s="26"/>
    </row>
    <row r="18" spans="1:10" ht="12.75">
      <c r="A18" s="370">
        <v>7</v>
      </c>
      <c r="B18" s="371" t="s">
        <v>906</v>
      </c>
      <c r="C18" s="17"/>
      <c r="D18" s="17"/>
      <c r="E18" s="746" t="s">
        <v>951</v>
      </c>
      <c r="F18" s="747"/>
      <c r="G18" s="747"/>
      <c r="H18" s="747"/>
      <c r="I18" s="748"/>
      <c r="J18" s="26"/>
    </row>
    <row r="19" spans="1:10" ht="12.75">
      <c r="A19" s="370">
        <v>8</v>
      </c>
      <c r="B19" s="371" t="s">
        <v>907</v>
      </c>
      <c r="C19" s="17"/>
      <c r="D19" s="17"/>
      <c r="E19" s="749"/>
      <c r="F19" s="750"/>
      <c r="G19" s="750"/>
      <c r="H19" s="750"/>
      <c r="I19" s="751"/>
      <c r="J19" s="26"/>
    </row>
    <row r="20" spans="1:10" ht="12.75">
      <c r="A20" s="370">
        <v>9</v>
      </c>
      <c r="B20" s="371" t="s">
        <v>908</v>
      </c>
      <c r="C20" s="17"/>
      <c r="D20" s="17"/>
      <c r="E20" s="749"/>
      <c r="F20" s="750"/>
      <c r="G20" s="750"/>
      <c r="H20" s="750"/>
      <c r="I20" s="751"/>
      <c r="J20" s="26"/>
    </row>
    <row r="21" spans="1:10" ht="12.75">
      <c r="A21" s="370">
        <v>10</v>
      </c>
      <c r="B21" s="371" t="s">
        <v>909</v>
      </c>
      <c r="C21" s="17"/>
      <c r="D21" s="17"/>
      <c r="E21" s="749"/>
      <c r="F21" s="750"/>
      <c r="G21" s="750"/>
      <c r="H21" s="750"/>
      <c r="I21" s="751"/>
      <c r="J21" s="26"/>
    </row>
    <row r="22" spans="1:10" ht="12.75">
      <c r="A22" s="370">
        <v>11</v>
      </c>
      <c r="B22" s="371" t="s">
        <v>910</v>
      </c>
      <c r="C22" s="17"/>
      <c r="D22" s="17"/>
      <c r="E22" s="749"/>
      <c r="F22" s="750"/>
      <c r="G22" s="750"/>
      <c r="H22" s="750"/>
      <c r="I22" s="751"/>
      <c r="J22" s="26"/>
    </row>
    <row r="23" spans="1:10" ht="12.75">
      <c r="A23" s="370">
        <v>12</v>
      </c>
      <c r="B23" s="371" t="s">
        <v>911</v>
      </c>
      <c r="C23" s="17"/>
      <c r="D23" s="17"/>
      <c r="E23" s="749"/>
      <c r="F23" s="750"/>
      <c r="G23" s="750"/>
      <c r="H23" s="750"/>
      <c r="I23" s="751"/>
      <c r="J23" s="26"/>
    </row>
    <row r="24" spans="1:10" ht="12.75">
      <c r="A24" s="370">
        <v>13</v>
      </c>
      <c r="B24" s="371" t="s">
        <v>912</v>
      </c>
      <c r="C24" s="17"/>
      <c r="D24" s="17"/>
      <c r="E24" s="749"/>
      <c r="F24" s="750"/>
      <c r="G24" s="750"/>
      <c r="H24" s="750"/>
      <c r="I24" s="751"/>
      <c r="J24" s="26"/>
    </row>
    <row r="25" spans="1:10" ht="12.75">
      <c r="A25" s="370">
        <v>14</v>
      </c>
      <c r="B25" s="371" t="s">
        <v>913</v>
      </c>
      <c r="C25" s="17"/>
      <c r="D25" s="17"/>
      <c r="E25" s="749"/>
      <c r="F25" s="750"/>
      <c r="G25" s="750"/>
      <c r="H25" s="750"/>
      <c r="I25" s="751"/>
      <c r="J25" s="26"/>
    </row>
    <row r="26" spans="1:10" ht="12.75">
      <c r="A26" s="370">
        <v>15</v>
      </c>
      <c r="B26" s="371" t="s">
        <v>914</v>
      </c>
      <c r="C26" s="17"/>
      <c r="D26" s="17"/>
      <c r="E26" s="749"/>
      <c r="F26" s="750"/>
      <c r="G26" s="750"/>
      <c r="H26" s="750"/>
      <c r="I26" s="751"/>
      <c r="J26" s="26"/>
    </row>
    <row r="27" spans="1:10" ht="12.75">
      <c r="A27" s="370">
        <v>16</v>
      </c>
      <c r="B27" s="371" t="s">
        <v>915</v>
      </c>
      <c r="C27" s="17"/>
      <c r="D27" s="17"/>
      <c r="E27" s="752"/>
      <c r="F27" s="753"/>
      <c r="G27" s="753"/>
      <c r="H27" s="753"/>
      <c r="I27" s="754"/>
      <c r="J27" s="26"/>
    </row>
    <row r="28" spans="1:10" ht="12.75">
      <c r="A28" s="370">
        <v>17</v>
      </c>
      <c r="B28" s="371" t="s">
        <v>916</v>
      </c>
      <c r="C28" s="17"/>
      <c r="D28" s="17"/>
      <c r="E28" s="17"/>
      <c r="F28" s="25"/>
      <c r="G28" s="17"/>
      <c r="H28" s="26"/>
      <c r="I28" s="26"/>
      <c r="J28" s="26"/>
    </row>
    <row r="29" spans="1:10" ht="12.75">
      <c r="A29" s="370">
        <v>18</v>
      </c>
      <c r="B29" s="371" t="s">
        <v>917</v>
      </c>
      <c r="C29" s="17"/>
      <c r="D29" s="17"/>
      <c r="E29" s="17"/>
      <c r="F29" s="25"/>
      <c r="G29" s="17"/>
      <c r="H29" s="26"/>
      <c r="I29" s="26"/>
      <c r="J29" s="26"/>
    </row>
    <row r="30" spans="1:10" ht="12.75">
      <c r="A30" s="370">
        <v>19</v>
      </c>
      <c r="B30" s="371" t="s">
        <v>918</v>
      </c>
      <c r="C30" s="17"/>
      <c r="D30" s="17"/>
      <c r="E30" s="17"/>
      <c r="F30" s="25"/>
      <c r="G30" s="17"/>
      <c r="H30" s="26"/>
      <c r="I30" s="26"/>
      <c r="J30" s="26"/>
    </row>
    <row r="31" spans="1:10" ht="12.75">
      <c r="A31" s="370">
        <v>20</v>
      </c>
      <c r="B31" s="371" t="s">
        <v>919</v>
      </c>
      <c r="C31" s="17"/>
      <c r="D31" s="17"/>
      <c r="E31" s="17"/>
      <c r="F31" s="25"/>
      <c r="G31" s="17"/>
      <c r="H31" s="26"/>
      <c r="I31" s="26"/>
      <c r="J31" s="26"/>
    </row>
    <row r="32" spans="1:10" ht="12.75">
      <c r="A32" s="370">
        <v>21</v>
      </c>
      <c r="B32" s="371" t="s">
        <v>920</v>
      </c>
      <c r="C32" s="17"/>
      <c r="D32" s="17"/>
      <c r="E32" s="17"/>
      <c r="F32" s="25"/>
      <c r="G32" s="17"/>
      <c r="H32" s="26"/>
      <c r="I32" s="26"/>
      <c r="J32" s="26"/>
    </row>
    <row r="33" spans="1:10" ht="12.75">
      <c r="A33" s="370">
        <v>22</v>
      </c>
      <c r="B33" s="371" t="s">
        <v>921</v>
      </c>
      <c r="C33" s="17"/>
      <c r="D33" s="17"/>
      <c r="E33" s="17"/>
      <c r="F33" s="25"/>
      <c r="G33" s="17"/>
      <c r="H33" s="26"/>
      <c r="I33" s="26"/>
      <c r="J33" s="26"/>
    </row>
    <row r="34" spans="1:10" ht="12.75">
      <c r="A34" s="370">
        <v>23</v>
      </c>
      <c r="B34" s="371" t="s">
        <v>922</v>
      </c>
      <c r="C34" s="17"/>
      <c r="D34" s="17"/>
      <c r="E34" s="17"/>
      <c r="F34" s="25"/>
      <c r="G34" s="17"/>
      <c r="H34" s="26"/>
      <c r="I34" s="26"/>
      <c r="J34" s="26"/>
    </row>
    <row r="35" spans="1:10" ht="12.75">
      <c r="A35" s="370">
        <v>24</v>
      </c>
      <c r="B35" s="371" t="s">
        <v>923</v>
      </c>
      <c r="C35" s="17"/>
      <c r="D35" s="17"/>
      <c r="E35" s="17"/>
      <c r="F35" s="25"/>
      <c r="G35" s="17"/>
      <c r="H35" s="26"/>
      <c r="I35" s="26"/>
      <c r="J35" s="26"/>
    </row>
    <row r="36" spans="1:10" ht="12.75">
      <c r="A36" s="370">
        <v>25</v>
      </c>
      <c r="B36" s="371" t="s">
        <v>924</v>
      </c>
      <c r="C36" s="17"/>
      <c r="D36" s="17"/>
      <c r="E36" s="17"/>
      <c r="F36" s="25"/>
      <c r="G36" s="17"/>
      <c r="H36" s="26"/>
      <c r="I36" s="26"/>
      <c r="J36" s="26"/>
    </row>
    <row r="37" spans="1:10" ht="12.75">
      <c r="A37" s="370">
        <v>26</v>
      </c>
      <c r="B37" s="371" t="s">
        <v>925</v>
      </c>
      <c r="C37" s="17"/>
      <c r="D37" s="17"/>
      <c r="E37" s="17"/>
      <c r="F37" s="25"/>
      <c r="G37" s="17"/>
      <c r="H37" s="26"/>
      <c r="I37" s="26"/>
      <c r="J37" s="26"/>
    </row>
    <row r="38" spans="1:10" ht="12.75">
      <c r="A38" s="370">
        <v>27</v>
      </c>
      <c r="B38" s="371" t="s">
        <v>926</v>
      </c>
      <c r="C38" s="17"/>
      <c r="D38" s="17"/>
      <c r="E38" s="17"/>
      <c r="F38" s="25"/>
      <c r="G38" s="17"/>
      <c r="H38" s="26"/>
      <c r="I38" s="26"/>
      <c r="J38" s="26"/>
    </row>
    <row r="39" spans="1:10" ht="12.75">
      <c r="A39" s="370">
        <v>28</v>
      </c>
      <c r="B39" s="371" t="s">
        <v>927</v>
      </c>
      <c r="C39" s="17"/>
      <c r="D39" s="17"/>
      <c r="E39" s="17"/>
      <c r="F39" s="25"/>
      <c r="G39" s="17"/>
      <c r="H39" s="26"/>
      <c r="I39" s="26"/>
      <c r="J39" s="26"/>
    </row>
    <row r="40" spans="1:10" ht="12.75">
      <c r="A40" s="370">
        <v>29</v>
      </c>
      <c r="B40" s="371" t="s">
        <v>928</v>
      </c>
      <c r="C40" s="17"/>
      <c r="D40" s="17"/>
      <c r="E40" s="17"/>
      <c r="F40" s="25"/>
      <c r="G40" s="17"/>
      <c r="H40" s="26"/>
      <c r="I40" s="26"/>
      <c r="J40" s="26"/>
    </row>
    <row r="41" spans="1:10" ht="12.75">
      <c r="A41" s="370">
        <v>30</v>
      </c>
      <c r="B41" s="371" t="s">
        <v>929</v>
      </c>
      <c r="C41" s="17"/>
      <c r="D41" s="17"/>
      <c r="E41" s="17"/>
      <c r="F41" s="25"/>
      <c r="G41" s="17"/>
      <c r="H41" s="26"/>
      <c r="I41" s="26"/>
      <c r="J41" s="26"/>
    </row>
    <row r="42" spans="1:10" ht="12.75">
      <c r="A42" s="370">
        <v>31</v>
      </c>
      <c r="B42" s="371" t="s">
        <v>930</v>
      </c>
      <c r="C42" s="17"/>
      <c r="D42" s="17"/>
      <c r="E42" s="17"/>
      <c r="F42" s="25"/>
      <c r="G42" s="17"/>
      <c r="H42" s="26"/>
      <c r="I42" s="26"/>
      <c r="J42" s="26"/>
    </row>
    <row r="43" spans="1:10" ht="12.75">
      <c r="A43" s="370">
        <v>32</v>
      </c>
      <c r="B43" s="371" t="s">
        <v>931</v>
      </c>
      <c r="C43" s="17"/>
      <c r="D43" s="17"/>
      <c r="E43" s="17"/>
      <c r="F43" s="25"/>
      <c r="G43" s="17"/>
      <c r="H43" s="26"/>
      <c r="I43" s="26"/>
      <c r="J43" s="26"/>
    </row>
    <row r="44" spans="1:10" ht="12.75">
      <c r="A44" s="372"/>
      <c r="B44" s="373" t="s">
        <v>85</v>
      </c>
      <c r="C44" s="17"/>
      <c r="D44" s="17"/>
      <c r="E44" s="17"/>
      <c r="F44" s="25"/>
      <c r="G44" s="17"/>
      <c r="H44" s="26"/>
      <c r="I44" s="26"/>
      <c r="J44" s="26"/>
    </row>
    <row r="45" spans="1:10" ht="12.75">
      <c r="A45" s="10"/>
      <c r="B45" s="28"/>
      <c r="C45" s="28"/>
      <c r="D45" s="19"/>
      <c r="E45" s="19"/>
      <c r="F45" s="19"/>
      <c r="G45" s="19"/>
      <c r="H45" s="19"/>
      <c r="I45" s="19"/>
      <c r="J45" s="19"/>
    </row>
    <row r="46" spans="1:10" ht="12.75">
      <c r="A46" s="743" t="s">
        <v>854</v>
      </c>
      <c r="B46" s="743"/>
      <c r="C46" s="743"/>
      <c r="D46" s="743"/>
      <c r="E46" s="743"/>
      <c r="F46" s="743"/>
      <c r="G46" s="743"/>
      <c r="H46" s="743"/>
      <c r="I46" s="19"/>
      <c r="J46" s="19"/>
    </row>
    <row r="47" spans="1:10" ht="12.75">
      <c r="A47" s="10"/>
      <c r="B47" s="28"/>
      <c r="C47" s="28"/>
      <c r="D47" s="19"/>
      <c r="E47" s="19"/>
      <c r="F47" s="19"/>
      <c r="G47" s="19"/>
      <c r="H47" s="19"/>
      <c r="I47" s="19"/>
      <c r="J47" s="19"/>
    </row>
    <row r="48" spans="1:11" ht="15.75" customHeight="1">
      <c r="A48" s="13"/>
      <c r="B48" s="13"/>
      <c r="C48" s="13"/>
      <c r="D48" s="13"/>
      <c r="E48" s="13"/>
      <c r="F48" s="13"/>
      <c r="G48" s="619" t="s">
        <v>887</v>
      </c>
      <c r="H48" s="619"/>
      <c r="I48" s="619"/>
      <c r="J48" s="619"/>
      <c r="K48" s="619"/>
    </row>
    <row r="49" spans="1:11" ht="12.75" customHeight="1">
      <c r="A49" s="79"/>
      <c r="B49" s="79"/>
      <c r="C49" s="79"/>
      <c r="D49" s="79"/>
      <c r="E49" s="79"/>
      <c r="F49" s="13"/>
      <c r="G49" s="619" t="s">
        <v>888</v>
      </c>
      <c r="H49" s="619"/>
      <c r="I49" s="619"/>
      <c r="J49" s="619"/>
      <c r="K49" s="619"/>
    </row>
    <row r="50" spans="1:11" ht="12.75" customHeight="1">
      <c r="A50" s="79"/>
      <c r="B50" s="79"/>
      <c r="C50" s="79"/>
      <c r="D50" s="79"/>
      <c r="E50" s="79"/>
      <c r="I50" s="642"/>
      <c r="J50" s="642"/>
      <c r="K50" s="643"/>
    </row>
    <row r="51" spans="1:11" ht="12.75">
      <c r="A51" s="13"/>
      <c r="B51" s="13"/>
      <c r="C51" s="13"/>
      <c r="E51" s="13"/>
      <c r="F51" s="645" t="s">
        <v>889</v>
      </c>
      <c r="G51" s="645"/>
      <c r="H51" s="79"/>
      <c r="I51" s="79"/>
      <c r="J51" s="79"/>
      <c r="K51" s="79"/>
    </row>
    <row r="52" spans="6:11" ht="12.75">
      <c r="F52" s="79"/>
      <c r="G52" s="79"/>
      <c r="H52" s="79"/>
      <c r="I52" s="79"/>
      <c r="J52" s="79"/>
      <c r="K52" s="79"/>
    </row>
    <row r="53" spans="6:11" ht="15">
      <c r="F53" s="13"/>
      <c r="G53" s="619" t="s">
        <v>890</v>
      </c>
      <c r="H53" s="619"/>
      <c r="I53" s="619"/>
      <c r="J53" s="619"/>
      <c r="K53" s="619"/>
    </row>
    <row r="55" spans="1:10" ht="12.75">
      <c r="A55" s="744"/>
      <c r="B55" s="744"/>
      <c r="C55" s="744"/>
      <c r="D55" s="744"/>
      <c r="E55" s="744"/>
      <c r="F55" s="744"/>
      <c r="G55" s="744"/>
      <c r="H55" s="744"/>
      <c r="I55" s="744"/>
      <c r="J55" s="744"/>
    </row>
    <row r="57" spans="1:10" ht="12.75">
      <c r="A57" s="744"/>
      <c r="B57" s="744"/>
      <c r="C57" s="744"/>
      <c r="D57" s="744"/>
      <c r="E57" s="744"/>
      <c r="F57" s="744"/>
      <c r="G57" s="744"/>
      <c r="H57" s="744"/>
      <c r="I57" s="744"/>
      <c r="J57" s="744"/>
    </row>
  </sheetData>
  <sheetProtection/>
  <mergeCells count="19">
    <mergeCell ref="G49:K49"/>
    <mergeCell ref="I50:K50"/>
    <mergeCell ref="F51:G51"/>
    <mergeCell ref="E1:I1"/>
    <mergeCell ref="A2:J2"/>
    <mergeCell ref="A3:J3"/>
    <mergeCell ref="A5:J5"/>
    <mergeCell ref="A8:B8"/>
    <mergeCell ref="H8:J8"/>
    <mergeCell ref="A55:J55"/>
    <mergeCell ref="A57:J57"/>
    <mergeCell ref="A9:A10"/>
    <mergeCell ref="B9:B10"/>
    <mergeCell ref="C9:F9"/>
    <mergeCell ref="G9:J9"/>
    <mergeCell ref="G53:K53"/>
    <mergeCell ref="A46:H46"/>
    <mergeCell ref="E18:I27"/>
    <mergeCell ref="G48:K4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0" r:id="rId1"/>
</worksheet>
</file>

<file path=xl/worksheets/sheet18.xml><?xml version="1.0" encoding="utf-8"?>
<worksheet xmlns="http://schemas.openxmlformats.org/spreadsheetml/2006/main" xmlns:r="http://schemas.openxmlformats.org/officeDocument/2006/relationships">
  <sheetPr>
    <pageSetUpPr fitToPage="1"/>
  </sheetPr>
  <dimension ref="A1:P57"/>
  <sheetViews>
    <sheetView view="pageBreakPreview" zoomScale="78" zoomScaleSheetLayoutView="78" zoomScalePageLayoutView="0" workbookViewId="0" topLeftCell="A1">
      <selection activeCell="A8" sqref="A8:B8"/>
    </sheetView>
  </sheetViews>
  <sheetFormatPr defaultColWidth="9.140625" defaultRowHeight="12.75"/>
  <cols>
    <col min="1" max="1" width="7.421875" style="14" customWidth="1"/>
    <col min="2" max="2" width="17.140625" style="14" customWidth="1"/>
    <col min="3" max="3" width="11.00390625" style="14" customWidth="1"/>
    <col min="4" max="4" width="10.00390625" style="14" customWidth="1"/>
    <col min="5" max="5" width="13.140625" style="14" customWidth="1"/>
    <col min="6" max="6" width="14.28125" style="14" customWidth="1"/>
    <col min="7" max="7" width="13.28125" style="14" customWidth="1"/>
    <col min="8" max="8" width="14.7109375" style="14" customWidth="1"/>
    <col min="9" max="9" width="16.7109375" style="14" customWidth="1"/>
    <col min="10" max="10" width="19.28125" style="14" customWidth="1"/>
    <col min="11" max="16384" width="9.140625" style="14" customWidth="1"/>
  </cols>
  <sheetData>
    <row r="1" spans="5:10" ht="12.75">
      <c r="E1" s="634"/>
      <c r="F1" s="634"/>
      <c r="G1" s="634"/>
      <c r="H1" s="634"/>
      <c r="I1" s="634"/>
      <c r="J1" s="135" t="s">
        <v>421</v>
      </c>
    </row>
    <row r="2" spans="1:10" ht="15">
      <c r="A2" s="619" t="s">
        <v>0</v>
      </c>
      <c r="B2" s="619"/>
      <c r="C2" s="619"/>
      <c r="D2" s="619"/>
      <c r="E2" s="619"/>
      <c r="F2" s="619"/>
      <c r="G2" s="619"/>
      <c r="H2" s="619"/>
      <c r="I2" s="619"/>
      <c r="J2" s="619"/>
    </row>
    <row r="3" spans="1:10" ht="20.25">
      <c r="A3" s="632" t="s">
        <v>690</v>
      </c>
      <c r="B3" s="632"/>
      <c r="C3" s="632"/>
      <c r="D3" s="632"/>
      <c r="E3" s="632"/>
      <c r="F3" s="632"/>
      <c r="G3" s="632"/>
      <c r="H3" s="632"/>
      <c r="I3" s="632"/>
      <c r="J3" s="632"/>
    </row>
    <row r="4" ht="14.25" customHeight="1"/>
    <row r="5" spans="1:10" ht="31.5" customHeight="1">
      <c r="A5" s="745" t="s">
        <v>741</v>
      </c>
      <c r="B5" s="745"/>
      <c r="C5" s="745"/>
      <c r="D5" s="745"/>
      <c r="E5" s="745"/>
      <c r="F5" s="745"/>
      <c r="G5" s="745"/>
      <c r="H5" s="745"/>
      <c r="I5" s="745"/>
      <c r="J5" s="745"/>
    </row>
    <row r="6" spans="1:10" ht="13.5" customHeight="1">
      <c r="A6" s="1"/>
      <c r="B6" s="1"/>
      <c r="C6" s="1"/>
      <c r="D6" s="1"/>
      <c r="E6" s="1"/>
      <c r="F6" s="1"/>
      <c r="G6" s="1"/>
      <c r="H6" s="1"/>
      <c r="I6" s="1"/>
      <c r="J6" s="1"/>
    </row>
    <row r="7" ht="0.75" customHeight="1"/>
    <row r="8" spans="1:10" ht="12.75">
      <c r="A8" s="635" t="s">
        <v>1011</v>
      </c>
      <c r="B8" s="635"/>
      <c r="C8" s="29"/>
      <c r="H8" s="715" t="s">
        <v>766</v>
      </c>
      <c r="I8" s="715"/>
      <c r="J8" s="715"/>
    </row>
    <row r="9" spans="1:16" ht="12.75">
      <c r="A9" s="628" t="s">
        <v>2</v>
      </c>
      <c r="B9" s="628" t="s">
        <v>3</v>
      </c>
      <c r="C9" s="585" t="s">
        <v>736</v>
      </c>
      <c r="D9" s="592"/>
      <c r="E9" s="592"/>
      <c r="F9" s="586"/>
      <c r="G9" s="585" t="s">
        <v>98</v>
      </c>
      <c r="H9" s="592"/>
      <c r="I9" s="592"/>
      <c r="J9" s="586"/>
      <c r="O9" s="17"/>
      <c r="P9" s="19"/>
    </row>
    <row r="10" spans="1:10" ht="53.25" customHeight="1">
      <c r="A10" s="628"/>
      <c r="B10" s="628"/>
      <c r="C10" s="5" t="s">
        <v>175</v>
      </c>
      <c r="D10" s="5" t="s">
        <v>14</v>
      </c>
      <c r="E10" s="258" t="s">
        <v>353</v>
      </c>
      <c r="F10" s="6" t="s">
        <v>192</v>
      </c>
      <c r="G10" s="5" t="s">
        <v>175</v>
      </c>
      <c r="H10" s="23" t="s">
        <v>15</v>
      </c>
      <c r="I10" s="103" t="s">
        <v>852</v>
      </c>
      <c r="J10" s="5" t="s">
        <v>853</v>
      </c>
    </row>
    <row r="11" spans="1:10" ht="12.75">
      <c r="A11" s="5">
        <v>1</v>
      </c>
      <c r="B11" s="5">
        <v>2</v>
      </c>
      <c r="C11" s="5">
        <v>3</v>
      </c>
      <c r="D11" s="5">
        <v>4</v>
      </c>
      <c r="E11" s="5">
        <v>5</v>
      </c>
      <c r="F11" s="6">
        <v>6</v>
      </c>
      <c r="G11" s="5">
        <v>7</v>
      </c>
      <c r="H11" s="101">
        <v>8</v>
      </c>
      <c r="I11" s="5">
        <v>9</v>
      </c>
      <c r="J11" s="5">
        <v>10</v>
      </c>
    </row>
    <row r="12" spans="1:10" ht="12.75">
      <c r="A12" s="370">
        <v>1</v>
      </c>
      <c r="B12" s="371" t="s">
        <v>900</v>
      </c>
      <c r="C12" s="17"/>
      <c r="D12" s="17"/>
      <c r="E12" s="17"/>
      <c r="F12" s="102"/>
      <c r="G12" s="17"/>
      <c r="H12" s="26"/>
      <c r="I12" s="26"/>
      <c r="J12" s="26"/>
    </row>
    <row r="13" spans="1:10" ht="12.75">
      <c r="A13" s="370">
        <v>2</v>
      </c>
      <c r="B13" s="371" t="s">
        <v>901</v>
      </c>
      <c r="C13" s="17"/>
      <c r="D13" s="17"/>
      <c r="E13" s="17"/>
      <c r="F13" s="25"/>
      <c r="G13" s="17"/>
      <c r="H13" s="26"/>
      <c r="I13" s="26"/>
      <c r="J13" s="26"/>
    </row>
    <row r="14" spans="1:10" ht="12.75">
      <c r="A14" s="370">
        <v>3</v>
      </c>
      <c r="B14" s="371" t="s">
        <v>902</v>
      </c>
      <c r="C14" s="17"/>
      <c r="D14" s="17"/>
      <c r="E14" s="17" t="s">
        <v>11</v>
      </c>
      <c r="F14" s="25"/>
      <c r="G14" s="17"/>
      <c r="H14" s="26"/>
      <c r="I14" s="26"/>
      <c r="J14" s="26"/>
    </row>
    <row r="15" spans="1:10" ht="12.75">
      <c r="A15" s="370">
        <v>4</v>
      </c>
      <c r="B15" s="371" t="s">
        <v>903</v>
      </c>
      <c r="C15" s="17"/>
      <c r="D15" s="17"/>
      <c r="E15" s="17"/>
      <c r="F15" s="25"/>
      <c r="G15" s="17"/>
      <c r="H15" s="26"/>
      <c r="I15" s="26"/>
      <c r="J15" s="26"/>
    </row>
    <row r="16" spans="1:10" ht="12.75">
      <c r="A16" s="370">
        <v>5</v>
      </c>
      <c r="B16" s="371" t="s">
        <v>904</v>
      </c>
      <c r="C16" s="17"/>
      <c r="D16" s="17"/>
      <c r="E16" s="17"/>
      <c r="F16" s="25"/>
      <c r="G16" s="17"/>
      <c r="H16" s="26"/>
      <c r="I16" s="26"/>
      <c r="J16" s="26"/>
    </row>
    <row r="17" spans="1:10" ht="12.75">
      <c r="A17" s="370">
        <v>6</v>
      </c>
      <c r="B17" s="371" t="s">
        <v>905</v>
      </c>
      <c r="C17" s="17"/>
      <c r="D17" s="17"/>
      <c r="E17" s="17"/>
      <c r="F17" s="25"/>
      <c r="G17" s="17"/>
      <c r="H17" s="26"/>
      <c r="I17" s="26"/>
      <c r="J17" s="26"/>
    </row>
    <row r="18" spans="1:10" ht="12.75">
      <c r="A18" s="370">
        <v>7</v>
      </c>
      <c r="B18" s="371" t="s">
        <v>906</v>
      </c>
      <c r="C18" s="17"/>
      <c r="D18" s="17"/>
      <c r="E18" s="17"/>
      <c r="F18" s="25"/>
      <c r="G18" s="17"/>
      <c r="H18" s="26"/>
      <c r="I18" s="26"/>
      <c r="J18" s="26"/>
    </row>
    <row r="19" spans="1:10" ht="12.75">
      <c r="A19" s="370">
        <v>8</v>
      </c>
      <c r="B19" s="371" t="s">
        <v>907</v>
      </c>
      <c r="C19" s="17"/>
      <c r="D19" s="17"/>
      <c r="E19" s="746" t="s">
        <v>945</v>
      </c>
      <c r="F19" s="747"/>
      <c r="G19" s="747"/>
      <c r="H19" s="747"/>
      <c r="I19" s="748"/>
      <c r="J19" s="26"/>
    </row>
    <row r="20" spans="1:10" ht="12.75">
      <c r="A20" s="370">
        <v>9</v>
      </c>
      <c r="B20" s="371" t="s">
        <v>908</v>
      </c>
      <c r="C20" s="17"/>
      <c r="D20" s="17"/>
      <c r="E20" s="749"/>
      <c r="F20" s="750"/>
      <c r="G20" s="750"/>
      <c r="H20" s="750"/>
      <c r="I20" s="751"/>
      <c r="J20" s="26"/>
    </row>
    <row r="21" spans="1:10" ht="12.75">
      <c r="A21" s="370">
        <v>10</v>
      </c>
      <c r="B21" s="371" t="s">
        <v>909</v>
      </c>
      <c r="C21" s="17"/>
      <c r="D21" s="17"/>
      <c r="E21" s="749"/>
      <c r="F21" s="750"/>
      <c r="G21" s="750"/>
      <c r="H21" s="750"/>
      <c r="I21" s="751"/>
      <c r="J21" s="26"/>
    </row>
    <row r="22" spans="1:10" ht="12.75">
      <c r="A22" s="370">
        <v>11</v>
      </c>
      <c r="B22" s="371" t="s">
        <v>910</v>
      </c>
      <c r="C22" s="17"/>
      <c r="D22" s="17"/>
      <c r="E22" s="749"/>
      <c r="F22" s="750"/>
      <c r="G22" s="750"/>
      <c r="H22" s="750"/>
      <c r="I22" s="751"/>
      <c r="J22" s="26"/>
    </row>
    <row r="23" spans="1:10" ht="12.75">
      <c r="A23" s="370">
        <v>12</v>
      </c>
      <c r="B23" s="371" t="s">
        <v>911</v>
      </c>
      <c r="C23" s="17"/>
      <c r="D23" s="17"/>
      <c r="E23" s="749"/>
      <c r="F23" s="750"/>
      <c r="G23" s="750"/>
      <c r="H23" s="750"/>
      <c r="I23" s="751"/>
      <c r="J23" s="26"/>
    </row>
    <row r="24" spans="1:10" ht="12.75">
      <c r="A24" s="370">
        <v>13</v>
      </c>
      <c r="B24" s="371" t="s">
        <v>912</v>
      </c>
      <c r="C24" s="17"/>
      <c r="D24" s="17"/>
      <c r="E24" s="749"/>
      <c r="F24" s="750"/>
      <c r="G24" s="750"/>
      <c r="H24" s="750"/>
      <c r="I24" s="751"/>
      <c r="J24" s="26"/>
    </row>
    <row r="25" spans="1:10" ht="12.75">
      <c r="A25" s="370">
        <v>14</v>
      </c>
      <c r="B25" s="371" t="s">
        <v>913</v>
      </c>
      <c r="C25" s="17"/>
      <c r="D25" s="17"/>
      <c r="E25" s="749"/>
      <c r="F25" s="750"/>
      <c r="G25" s="750"/>
      <c r="H25" s="750"/>
      <c r="I25" s="751"/>
      <c r="J25" s="26"/>
    </row>
    <row r="26" spans="1:10" ht="12.75">
      <c r="A26" s="370">
        <v>15</v>
      </c>
      <c r="B26" s="371" t="s">
        <v>914</v>
      </c>
      <c r="C26" s="17"/>
      <c r="D26" s="17"/>
      <c r="E26" s="749"/>
      <c r="F26" s="750"/>
      <c r="G26" s="750"/>
      <c r="H26" s="750"/>
      <c r="I26" s="751"/>
      <c r="J26" s="26"/>
    </row>
    <row r="27" spans="1:10" ht="12.75">
      <c r="A27" s="370">
        <v>16</v>
      </c>
      <c r="B27" s="371" t="s">
        <v>915</v>
      </c>
      <c r="C27" s="17"/>
      <c r="D27" s="17"/>
      <c r="E27" s="749"/>
      <c r="F27" s="750"/>
      <c r="G27" s="750"/>
      <c r="H27" s="750"/>
      <c r="I27" s="751"/>
      <c r="J27" s="26"/>
    </row>
    <row r="28" spans="1:10" ht="12.75">
      <c r="A28" s="370">
        <v>17</v>
      </c>
      <c r="B28" s="371" t="s">
        <v>916</v>
      </c>
      <c r="C28" s="17"/>
      <c r="D28" s="17"/>
      <c r="E28" s="752"/>
      <c r="F28" s="753"/>
      <c r="G28" s="753"/>
      <c r="H28" s="753"/>
      <c r="I28" s="754"/>
      <c r="J28" s="26"/>
    </row>
    <row r="29" spans="1:10" ht="12.75">
      <c r="A29" s="370">
        <v>18</v>
      </c>
      <c r="B29" s="371" t="s">
        <v>917</v>
      </c>
      <c r="C29" s="17"/>
      <c r="D29" s="17"/>
      <c r="E29" s="17"/>
      <c r="F29" s="25"/>
      <c r="G29" s="17"/>
      <c r="H29" s="26"/>
      <c r="I29" s="26"/>
      <c r="J29" s="26"/>
    </row>
    <row r="30" spans="1:10" ht="12.75">
      <c r="A30" s="370">
        <v>19</v>
      </c>
      <c r="B30" s="371" t="s">
        <v>918</v>
      </c>
      <c r="C30" s="17"/>
      <c r="D30" s="17"/>
      <c r="E30" s="17"/>
      <c r="F30" s="25"/>
      <c r="G30" s="17"/>
      <c r="H30" s="26"/>
      <c r="I30" s="26"/>
      <c r="J30" s="26"/>
    </row>
    <row r="31" spans="1:10" ht="12.75">
      <c r="A31" s="370">
        <v>20</v>
      </c>
      <c r="B31" s="371" t="s">
        <v>919</v>
      </c>
      <c r="C31" s="17"/>
      <c r="D31" s="17"/>
      <c r="E31" s="17"/>
      <c r="F31" s="25"/>
      <c r="G31" s="17"/>
      <c r="H31" s="26"/>
      <c r="I31" s="26"/>
      <c r="J31" s="26"/>
    </row>
    <row r="32" spans="1:10" ht="12.75">
      <c r="A32" s="370">
        <v>21</v>
      </c>
      <c r="B32" s="371" t="s">
        <v>920</v>
      </c>
      <c r="C32" s="17"/>
      <c r="D32" s="17"/>
      <c r="E32" s="17"/>
      <c r="F32" s="25"/>
      <c r="G32" s="17"/>
      <c r="H32" s="26"/>
      <c r="I32" s="26"/>
      <c r="J32" s="26"/>
    </row>
    <row r="33" spans="1:10" ht="12.75">
      <c r="A33" s="370">
        <v>22</v>
      </c>
      <c r="B33" s="371" t="s">
        <v>921</v>
      </c>
      <c r="C33" s="17"/>
      <c r="D33" s="17"/>
      <c r="E33" s="17"/>
      <c r="F33" s="25"/>
      <c r="G33" s="17"/>
      <c r="H33" s="26"/>
      <c r="I33" s="26"/>
      <c r="J33" s="26"/>
    </row>
    <row r="34" spans="1:10" ht="12.75">
      <c r="A34" s="370">
        <v>23</v>
      </c>
      <c r="B34" s="371" t="s">
        <v>922</v>
      </c>
      <c r="C34" s="17"/>
      <c r="D34" s="17"/>
      <c r="E34" s="17"/>
      <c r="F34" s="25"/>
      <c r="G34" s="17"/>
      <c r="H34" s="26"/>
      <c r="I34" s="26"/>
      <c r="J34" s="26"/>
    </row>
    <row r="35" spans="1:10" ht="12.75">
      <c r="A35" s="370">
        <v>24</v>
      </c>
      <c r="B35" s="371" t="s">
        <v>923</v>
      </c>
      <c r="C35" s="17"/>
      <c r="D35" s="17"/>
      <c r="E35" s="17"/>
      <c r="F35" s="25"/>
      <c r="G35" s="17"/>
      <c r="H35" s="26"/>
      <c r="I35" s="26"/>
      <c r="J35" s="26"/>
    </row>
    <row r="36" spans="1:10" ht="12.75">
      <c r="A36" s="370">
        <v>25</v>
      </c>
      <c r="B36" s="371" t="s">
        <v>924</v>
      </c>
      <c r="C36" s="17"/>
      <c r="D36" s="17"/>
      <c r="E36" s="17"/>
      <c r="F36" s="25"/>
      <c r="G36" s="17"/>
      <c r="H36" s="26"/>
      <c r="I36" s="26"/>
      <c r="J36" s="26"/>
    </row>
    <row r="37" spans="1:10" ht="12.75">
      <c r="A37" s="370">
        <v>26</v>
      </c>
      <c r="B37" s="371" t="s">
        <v>925</v>
      </c>
      <c r="C37" s="17"/>
      <c r="D37" s="17"/>
      <c r="E37" s="17"/>
      <c r="F37" s="25"/>
      <c r="G37" s="17"/>
      <c r="H37" s="26"/>
      <c r="I37" s="26"/>
      <c r="J37" s="26"/>
    </row>
    <row r="38" spans="1:10" ht="12.75">
      <c r="A38" s="370">
        <v>27</v>
      </c>
      <c r="B38" s="371" t="s">
        <v>926</v>
      </c>
      <c r="C38" s="17"/>
      <c r="D38" s="17"/>
      <c r="E38" s="17"/>
      <c r="F38" s="25"/>
      <c r="G38" s="17"/>
      <c r="H38" s="26"/>
      <c r="I38" s="26"/>
      <c r="J38" s="26"/>
    </row>
    <row r="39" spans="1:10" ht="12.75">
      <c r="A39" s="370">
        <v>28</v>
      </c>
      <c r="B39" s="371" t="s">
        <v>927</v>
      </c>
      <c r="C39" s="17"/>
      <c r="D39" s="17"/>
      <c r="E39" s="17"/>
      <c r="F39" s="25"/>
      <c r="G39" s="17"/>
      <c r="H39" s="26"/>
      <c r="I39" s="26"/>
      <c r="J39" s="26"/>
    </row>
    <row r="40" spans="1:10" ht="12.75">
      <c r="A40" s="370">
        <v>29</v>
      </c>
      <c r="B40" s="371" t="s">
        <v>928</v>
      </c>
      <c r="C40" s="17"/>
      <c r="D40" s="17"/>
      <c r="E40" s="17"/>
      <c r="F40" s="25"/>
      <c r="G40" s="17"/>
      <c r="H40" s="26"/>
      <c r="I40" s="26"/>
      <c r="J40" s="26"/>
    </row>
    <row r="41" spans="1:10" ht="12.75">
      <c r="A41" s="370">
        <v>30</v>
      </c>
      <c r="B41" s="371" t="s">
        <v>929</v>
      </c>
      <c r="C41" s="17"/>
      <c r="D41" s="17"/>
      <c r="E41" s="17"/>
      <c r="F41" s="25"/>
      <c r="G41" s="17"/>
      <c r="H41" s="26"/>
      <c r="I41" s="26"/>
      <c r="J41" s="26"/>
    </row>
    <row r="42" spans="1:10" ht="12.75">
      <c r="A42" s="370">
        <v>31</v>
      </c>
      <c r="B42" s="371" t="s">
        <v>930</v>
      </c>
      <c r="C42" s="17"/>
      <c r="D42" s="17"/>
      <c r="E42" s="17"/>
      <c r="F42" s="25"/>
      <c r="G42" s="17"/>
      <c r="H42" s="26"/>
      <c r="I42" s="26"/>
      <c r="J42" s="26"/>
    </row>
    <row r="43" spans="1:10" ht="12.75">
      <c r="A43" s="370">
        <v>32</v>
      </c>
      <c r="B43" s="371" t="s">
        <v>931</v>
      </c>
      <c r="C43" s="17"/>
      <c r="D43" s="17"/>
      <c r="E43" s="17"/>
      <c r="F43" s="25"/>
      <c r="G43" s="17"/>
      <c r="H43" s="26"/>
      <c r="I43" s="26"/>
      <c r="J43" s="26"/>
    </row>
    <row r="44" spans="1:10" ht="12.75">
      <c r="A44" s="372"/>
      <c r="B44" s="373" t="s">
        <v>85</v>
      </c>
      <c r="C44" s="17"/>
      <c r="D44" s="17"/>
      <c r="E44" s="17"/>
      <c r="F44" s="25"/>
      <c r="G44" s="17"/>
      <c r="H44" s="26"/>
      <c r="I44" s="26"/>
      <c r="J44" s="26"/>
    </row>
    <row r="45" spans="1:10" ht="12.75">
      <c r="A45" s="10"/>
      <c r="B45" s="28"/>
      <c r="C45" s="28"/>
      <c r="D45" s="19"/>
      <c r="E45" s="19"/>
      <c r="F45" s="19"/>
      <c r="G45" s="19"/>
      <c r="H45" s="19"/>
      <c r="I45" s="19"/>
      <c r="J45" s="19"/>
    </row>
    <row r="46" spans="1:10" ht="12.75">
      <c r="A46" s="743" t="s">
        <v>854</v>
      </c>
      <c r="B46" s="743"/>
      <c r="C46" s="743"/>
      <c r="D46" s="743"/>
      <c r="E46" s="743"/>
      <c r="F46" s="743"/>
      <c r="G46" s="743"/>
      <c r="H46" s="743"/>
      <c r="I46" s="19"/>
      <c r="J46" s="19"/>
    </row>
    <row r="47" spans="1:10" ht="12.75">
      <c r="A47" s="10"/>
      <c r="B47" s="28"/>
      <c r="C47" s="28"/>
      <c r="D47" s="19"/>
      <c r="E47" s="19"/>
      <c r="F47" s="19"/>
      <c r="G47" s="19"/>
      <c r="H47" s="19"/>
      <c r="I47" s="19"/>
      <c r="J47" s="19"/>
    </row>
    <row r="48" spans="1:10" ht="15.75" customHeight="1">
      <c r="A48" s="13"/>
      <c r="B48" s="13"/>
      <c r="C48" s="13"/>
      <c r="D48" s="13"/>
      <c r="E48" s="13"/>
      <c r="F48" s="619" t="s">
        <v>887</v>
      </c>
      <c r="G48" s="619"/>
      <c r="H48" s="619"/>
      <c r="I48" s="619"/>
      <c r="J48" s="619"/>
    </row>
    <row r="49" spans="1:10" ht="12.75" customHeight="1">
      <c r="A49" s="79"/>
      <c r="B49" s="79"/>
      <c r="C49" s="79"/>
      <c r="D49" s="79"/>
      <c r="E49" s="13"/>
      <c r="F49" s="619" t="s">
        <v>888</v>
      </c>
      <c r="G49" s="619"/>
      <c r="H49" s="619"/>
      <c r="I49" s="619"/>
      <c r="J49" s="619"/>
    </row>
    <row r="50" spans="1:10" ht="12.75" customHeight="1">
      <c r="A50" s="79"/>
      <c r="B50" s="79"/>
      <c r="C50" s="79"/>
      <c r="D50" s="79"/>
      <c r="H50" s="642"/>
      <c r="I50" s="642"/>
      <c r="J50" s="643"/>
    </row>
    <row r="51" spans="1:10" ht="12.75">
      <c r="A51" s="13"/>
      <c r="B51" s="13"/>
      <c r="C51" s="13"/>
      <c r="E51" s="645" t="s">
        <v>889</v>
      </c>
      <c r="F51" s="645"/>
      <c r="G51" s="79"/>
      <c r="H51" s="79"/>
      <c r="I51" s="79"/>
      <c r="J51" s="79"/>
    </row>
    <row r="52" spans="5:10" ht="12.75">
      <c r="E52" s="79"/>
      <c r="F52" s="79"/>
      <c r="G52" s="79"/>
      <c r="H52" s="79"/>
      <c r="I52" s="79"/>
      <c r="J52" s="79"/>
    </row>
    <row r="53" spans="5:10" ht="15">
      <c r="E53" s="13"/>
      <c r="F53" s="619" t="s">
        <v>890</v>
      </c>
      <c r="G53" s="619"/>
      <c r="H53" s="619"/>
      <c r="I53" s="619"/>
      <c r="J53" s="619"/>
    </row>
    <row r="55" spans="1:10" ht="12.75">
      <c r="A55" s="744"/>
      <c r="B55" s="744"/>
      <c r="C55" s="744"/>
      <c r="D55" s="744"/>
      <c r="E55" s="744"/>
      <c r="F55" s="744"/>
      <c r="G55" s="744"/>
      <c r="H55" s="744"/>
      <c r="I55" s="744"/>
      <c r="J55" s="744"/>
    </row>
    <row r="57" spans="1:10" ht="12.75">
      <c r="A57" s="744"/>
      <c r="B57" s="744"/>
      <c r="C57" s="744"/>
      <c r="D57" s="744"/>
      <c r="E57" s="744"/>
      <c r="F57" s="744"/>
      <c r="G57" s="744"/>
      <c r="H57" s="744"/>
      <c r="I57" s="744"/>
      <c r="J57" s="744"/>
    </row>
  </sheetData>
  <sheetProtection/>
  <mergeCells count="19">
    <mergeCell ref="F49:J49"/>
    <mergeCell ref="H50:J50"/>
    <mergeCell ref="E51:F51"/>
    <mergeCell ref="E1:I1"/>
    <mergeCell ref="A2:J2"/>
    <mergeCell ref="A3:J3"/>
    <mergeCell ref="A5:J5"/>
    <mergeCell ref="A8:B8"/>
    <mergeCell ref="H8:J8"/>
    <mergeCell ref="A55:J55"/>
    <mergeCell ref="A57:J57"/>
    <mergeCell ref="A9:A10"/>
    <mergeCell ref="B9:B10"/>
    <mergeCell ref="C9:F9"/>
    <mergeCell ref="G9:J9"/>
    <mergeCell ref="F53:J53"/>
    <mergeCell ref="A46:H46"/>
    <mergeCell ref="E19:I28"/>
    <mergeCell ref="F48:J4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0" r:id="rId1"/>
</worksheet>
</file>

<file path=xl/worksheets/sheet19.xml><?xml version="1.0" encoding="utf-8"?>
<worksheet xmlns="http://schemas.openxmlformats.org/spreadsheetml/2006/main" xmlns:r="http://schemas.openxmlformats.org/officeDocument/2006/relationships">
  <sheetPr>
    <pageSetUpPr fitToPage="1"/>
  </sheetPr>
  <dimension ref="A1:N52"/>
  <sheetViews>
    <sheetView view="pageBreakPreview" zoomScale="90" zoomScaleSheetLayoutView="90" zoomScalePageLayoutView="0" workbookViewId="0" topLeftCell="A28">
      <selection activeCell="I54" sqref="I54"/>
    </sheetView>
  </sheetViews>
  <sheetFormatPr defaultColWidth="9.140625" defaultRowHeight="12.75"/>
  <cols>
    <col min="1" max="1" width="6.7109375" style="14" customWidth="1"/>
    <col min="2" max="2" width="16.140625" style="14" customWidth="1"/>
    <col min="3" max="3" width="12.00390625" style="14" customWidth="1"/>
    <col min="4" max="4" width="10.421875" style="14" customWidth="1"/>
    <col min="5" max="5" width="10.140625" style="14" customWidth="1"/>
    <col min="6" max="6" width="13.00390625" style="14" customWidth="1"/>
    <col min="7" max="7" width="13.28125" style="14" customWidth="1"/>
    <col min="8" max="8" width="12.421875" style="14" customWidth="1"/>
    <col min="9" max="9" width="12.140625" style="14" customWidth="1"/>
    <col min="10" max="10" width="11.7109375" style="14" customWidth="1"/>
    <col min="11" max="11" width="13.28125" style="14" customWidth="1"/>
    <col min="12" max="12" width="14.140625" style="14" customWidth="1"/>
    <col min="13" max="16384" width="9.140625" style="14" customWidth="1"/>
  </cols>
  <sheetData>
    <row r="1" spans="4:12" ht="12.75">
      <c r="D1" s="33"/>
      <c r="E1" s="33"/>
      <c r="F1" s="33"/>
      <c r="G1" s="33"/>
      <c r="H1" s="33"/>
      <c r="I1" s="33"/>
      <c r="J1" s="33"/>
      <c r="K1" s="33"/>
      <c r="L1" s="135" t="s">
        <v>59</v>
      </c>
    </row>
    <row r="2" spans="1:12" ht="15">
      <c r="A2" s="619" t="s">
        <v>0</v>
      </c>
      <c r="B2" s="619"/>
      <c r="C2" s="619"/>
      <c r="D2" s="619"/>
      <c r="E2" s="619"/>
      <c r="F2" s="619"/>
      <c r="G2" s="619"/>
      <c r="H2" s="619"/>
      <c r="I2" s="619"/>
      <c r="J2" s="619"/>
      <c r="K2" s="619"/>
      <c r="L2" s="619"/>
    </row>
    <row r="3" spans="1:12" ht="20.25">
      <c r="A3" s="632" t="s">
        <v>690</v>
      </c>
      <c r="B3" s="632"/>
      <c r="C3" s="632"/>
      <c r="D3" s="632"/>
      <c r="E3" s="632"/>
      <c r="F3" s="632"/>
      <c r="G3" s="632"/>
      <c r="H3" s="632"/>
      <c r="I3" s="632"/>
      <c r="J3" s="632"/>
      <c r="K3" s="632"/>
      <c r="L3" s="632"/>
    </row>
    <row r="4" ht="10.5" customHeight="1"/>
    <row r="5" spans="1:12" ht="19.5" customHeight="1">
      <c r="A5" s="745" t="s">
        <v>742</v>
      </c>
      <c r="B5" s="745"/>
      <c r="C5" s="745"/>
      <c r="D5" s="745"/>
      <c r="E5" s="745"/>
      <c r="F5" s="745"/>
      <c r="G5" s="745"/>
      <c r="H5" s="745"/>
      <c r="I5" s="745"/>
      <c r="J5" s="745"/>
      <c r="K5" s="745"/>
      <c r="L5" s="745"/>
    </row>
    <row r="6" spans="1:12" ht="12.75">
      <c r="A6" s="20"/>
      <c r="B6" s="20"/>
      <c r="C6" s="20"/>
      <c r="D6" s="20"/>
      <c r="E6" s="20"/>
      <c r="F6" s="20"/>
      <c r="G6" s="20"/>
      <c r="H6" s="20"/>
      <c r="I6" s="20"/>
      <c r="J6" s="20"/>
      <c r="K6" s="20"/>
      <c r="L6" s="20"/>
    </row>
    <row r="7" spans="1:12" ht="12.75">
      <c r="A7" s="635" t="s">
        <v>1011</v>
      </c>
      <c r="B7" s="635"/>
      <c r="F7" s="755" t="s">
        <v>17</v>
      </c>
      <c r="G7" s="755"/>
      <c r="H7" s="755"/>
      <c r="I7" s="755"/>
      <c r="J7" s="755"/>
      <c r="K7" s="755"/>
      <c r="L7" s="755"/>
    </row>
    <row r="8" spans="1:12" ht="12.75">
      <c r="A8" s="13"/>
      <c r="F8" s="15"/>
      <c r="G8" s="100"/>
      <c r="H8" s="100"/>
      <c r="I8" s="758" t="s">
        <v>769</v>
      </c>
      <c r="J8" s="758"/>
      <c r="K8" s="758"/>
      <c r="L8" s="758"/>
    </row>
    <row r="9" spans="1:14" s="13" customFormat="1" ht="18.75" customHeight="1">
      <c r="A9" s="640" t="s">
        <v>2</v>
      </c>
      <c r="B9" s="640" t="s">
        <v>3</v>
      </c>
      <c r="C9" s="756" t="s">
        <v>18</v>
      </c>
      <c r="D9" s="757"/>
      <c r="E9" s="757"/>
      <c r="F9" s="757"/>
      <c r="G9" s="757"/>
      <c r="H9" s="756" t="s">
        <v>38</v>
      </c>
      <c r="I9" s="757"/>
      <c r="J9" s="757"/>
      <c r="K9" s="757"/>
      <c r="L9" s="757"/>
      <c r="M9" s="28"/>
      <c r="N9" s="28"/>
    </row>
    <row r="10" spans="1:12" s="13" customFormat="1" ht="62.25" customHeight="1">
      <c r="A10" s="640"/>
      <c r="B10" s="640"/>
      <c r="C10" s="349" t="s">
        <v>743</v>
      </c>
      <c r="D10" s="349" t="s">
        <v>775</v>
      </c>
      <c r="E10" s="349" t="s">
        <v>66</v>
      </c>
      <c r="F10" s="349" t="s">
        <v>67</v>
      </c>
      <c r="G10" s="349" t="s">
        <v>650</v>
      </c>
      <c r="H10" s="349" t="s">
        <v>743</v>
      </c>
      <c r="I10" s="349" t="s">
        <v>775</v>
      </c>
      <c r="J10" s="349" t="s">
        <v>66</v>
      </c>
      <c r="K10" s="349" t="s">
        <v>67</v>
      </c>
      <c r="L10" s="349" t="s">
        <v>651</v>
      </c>
    </row>
    <row r="11" spans="1:12" s="13" customFormat="1" ht="12.75">
      <c r="A11" s="5">
        <v>1</v>
      </c>
      <c r="B11" s="5">
        <v>2</v>
      </c>
      <c r="C11" s="5">
        <v>3</v>
      </c>
      <c r="D11" s="5">
        <v>4</v>
      </c>
      <c r="E11" s="5">
        <v>5</v>
      </c>
      <c r="F11" s="5">
        <v>6</v>
      </c>
      <c r="G11" s="5">
        <v>7</v>
      </c>
      <c r="H11" s="5">
        <v>8</v>
      </c>
      <c r="I11" s="5">
        <v>9</v>
      </c>
      <c r="J11" s="5">
        <v>10</v>
      </c>
      <c r="K11" s="5">
        <v>11</v>
      </c>
      <c r="L11" s="5">
        <v>12</v>
      </c>
    </row>
    <row r="12" spans="1:12" ht="14.25">
      <c r="A12" s="370">
        <v>1</v>
      </c>
      <c r="B12" s="371" t="s">
        <v>900</v>
      </c>
      <c r="C12" s="457">
        <v>818.302</v>
      </c>
      <c r="D12" s="17">
        <v>0</v>
      </c>
      <c r="E12" s="459">
        <v>675.171</v>
      </c>
      <c r="F12" s="459">
        <v>799.9739384408858</v>
      </c>
      <c r="G12" s="538">
        <f>D12+E12-F12</f>
        <v>-124.80293844088578</v>
      </c>
      <c r="H12" s="25"/>
      <c r="I12" s="25"/>
      <c r="J12" s="25"/>
      <c r="K12" s="25"/>
      <c r="L12" s="17"/>
    </row>
    <row r="13" spans="1:12" ht="14.25">
      <c r="A13" s="370">
        <v>2</v>
      </c>
      <c r="B13" s="371" t="s">
        <v>901</v>
      </c>
      <c r="C13" s="457">
        <v>1340.794</v>
      </c>
      <c r="D13" s="17">
        <v>0</v>
      </c>
      <c r="E13" s="459">
        <v>777.9849999999999</v>
      </c>
      <c r="F13" s="459">
        <v>1304.413356964429</v>
      </c>
      <c r="G13" s="538">
        <f aca="true" t="shared" si="0" ref="G13:G44">D13+E13-F13</f>
        <v>-526.4283569644292</v>
      </c>
      <c r="H13" s="25"/>
      <c r="I13" s="25"/>
      <c r="J13" s="25"/>
      <c r="K13" s="25"/>
      <c r="L13" s="17"/>
    </row>
    <row r="14" spans="1:12" ht="14.25">
      <c r="A14" s="370">
        <v>3</v>
      </c>
      <c r="B14" s="371" t="s">
        <v>902</v>
      </c>
      <c r="C14" s="457">
        <v>1717.068</v>
      </c>
      <c r="D14" s="17">
        <v>0</v>
      </c>
      <c r="E14" s="459">
        <v>663.893</v>
      </c>
      <c r="F14" s="459">
        <v>1678.4668794638544</v>
      </c>
      <c r="G14" s="538">
        <f t="shared" si="0"/>
        <v>-1014.5738794638544</v>
      </c>
      <c r="H14" s="25"/>
      <c r="I14" s="25"/>
      <c r="J14" s="25"/>
      <c r="K14" s="25"/>
      <c r="L14" s="17"/>
    </row>
    <row r="15" spans="1:12" ht="14.25">
      <c r="A15" s="370">
        <v>4</v>
      </c>
      <c r="B15" s="371" t="s">
        <v>903</v>
      </c>
      <c r="C15" s="457">
        <v>1986.7349999999997</v>
      </c>
      <c r="D15" s="17">
        <v>0</v>
      </c>
      <c r="E15" s="459">
        <v>1402.537</v>
      </c>
      <c r="F15" s="459">
        <v>1941.7231901607383</v>
      </c>
      <c r="G15" s="538">
        <f t="shared" si="0"/>
        <v>-539.1861901607383</v>
      </c>
      <c r="H15" s="25"/>
      <c r="I15" s="25"/>
      <c r="J15" s="25"/>
      <c r="K15" s="25"/>
      <c r="L15" s="17"/>
    </row>
    <row r="16" spans="1:12" ht="14.25">
      <c r="A16" s="370">
        <v>5</v>
      </c>
      <c r="B16" s="371" t="s">
        <v>904</v>
      </c>
      <c r="C16" s="457">
        <v>1521.467</v>
      </c>
      <c r="D16" s="17">
        <v>0</v>
      </c>
      <c r="E16" s="459">
        <v>1109.088</v>
      </c>
      <c r="F16" s="459">
        <v>1486.5018807348033</v>
      </c>
      <c r="G16" s="538">
        <f t="shared" si="0"/>
        <v>-377.41388073480334</v>
      </c>
      <c r="H16" s="25"/>
      <c r="I16" s="25"/>
      <c r="J16" s="25"/>
      <c r="K16" s="25"/>
      <c r="L16" s="17"/>
    </row>
    <row r="17" spans="1:12" ht="14.25">
      <c r="A17" s="370">
        <v>6</v>
      </c>
      <c r="B17" s="371" t="s">
        <v>905</v>
      </c>
      <c r="C17" s="457">
        <v>2030.7369999999999</v>
      </c>
      <c r="D17" s="17">
        <v>0</v>
      </c>
      <c r="E17" s="459">
        <v>834.221</v>
      </c>
      <c r="F17" s="459">
        <v>1986.362392988523</v>
      </c>
      <c r="G17" s="538">
        <f t="shared" si="0"/>
        <v>-1152.141392988523</v>
      </c>
      <c r="H17" s="25"/>
      <c r="I17" s="25"/>
      <c r="J17" s="25"/>
      <c r="K17" s="25"/>
      <c r="L17" s="17"/>
    </row>
    <row r="18" spans="1:12" ht="14.25">
      <c r="A18" s="370">
        <v>7</v>
      </c>
      <c r="B18" s="371" t="s">
        <v>906</v>
      </c>
      <c r="C18" s="457">
        <v>1568.481</v>
      </c>
      <c r="D18" s="17">
        <v>0</v>
      </c>
      <c r="E18" s="459">
        <v>815.0049999999999</v>
      </c>
      <c r="F18" s="459">
        <v>1533.3586704555962</v>
      </c>
      <c r="G18" s="538">
        <f t="shared" si="0"/>
        <v>-718.3536704555963</v>
      </c>
      <c r="H18" s="25"/>
      <c r="I18" s="25"/>
      <c r="J18" s="25"/>
      <c r="K18" s="25"/>
      <c r="L18" s="17"/>
    </row>
    <row r="19" spans="1:12" ht="14.25">
      <c r="A19" s="370">
        <v>8</v>
      </c>
      <c r="B19" s="371" t="s">
        <v>907</v>
      </c>
      <c r="C19" s="457">
        <v>2108.6679999999997</v>
      </c>
      <c r="D19" s="17">
        <v>0</v>
      </c>
      <c r="E19" s="459">
        <v>956.1879999999999</v>
      </c>
      <c r="F19" s="459">
        <v>2061.431815959259</v>
      </c>
      <c r="G19" s="538">
        <f t="shared" si="0"/>
        <v>-1105.243815959259</v>
      </c>
      <c r="H19" s="25"/>
      <c r="I19" s="25"/>
      <c r="J19" s="25"/>
      <c r="K19" s="25"/>
      <c r="L19" s="17"/>
    </row>
    <row r="20" spans="1:12" ht="14.25">
      <c r="A20" s="370">
        <v>9</v>
      </c>
      <c r="B20" s="371" t="s">
        <v>908</v>
      </c>
      <c r="C20" s="457">
        <v>899.861</v>
      </c>
      <c r="D20" s="17">
        <v>0</v>
      </c>
      <c r="E20" s="459">
        <v>599.834</v>
      </c>
      <c r="F20" s="459">
        <v>880.2382640406142</v>
      </c>
      <c r="G20" s="538">
        <f t="shared" si="0"/>
        <v>-280.4042640406143</v>
      </c>
      <c r="H20" s="25"/>
      <c r="I20" s="25"/>
      <c r="J20" s="25"/>
      <c r="K20" s="25"/>
      <c r="L20" s="17"/>
    </row>
    <row r="21" spans="1:12" ht="14.25">
      <c r="A21" s="370">
        <v>10</v>
      </c>
      <c r="B21" s="371" t="s">
        <v>909</v>
      </c>
      <c r="C21" s="457">
        <v>797.202</v>
      </c>
      <c r="D21" s="17">
        <v>0</v>
      </c>
      <c r="E21" s="459">
        <v>400.356</v>
      </c>
      <c r="F21" s="459">
        <v>779.1943279249163</v>
      </c>
      <c r="G21" s="538">
        <f t="shared" si="0"/>
        <v>-378.83832792491626</v>
      </c>
      <c r="H21" s="25"/>
      <c r="I21" s="25"/>
      <c r="J21" s="25"/>
      <c r="K21" s="25"/>
      <c r="L21" s="17"/>
    </row>
    <row r="22" spans="1:12" ht="14.25">
      <c r="A22" s="370">
        <v>11</v>
      </c>
      <c r="B22" s="371" t="s">
        <v>910</v>
      </c>
      <c r="C22" s="457">
        <v>1979.721</v>
      </c>
      <c r="D22" s="17">
        <v>0</v>
      </c>
      <c r="E22" s="459">
        <v>1616.604</v>
      </c>
      <c r="F22" s="459">
        <v>1934.680298454239</v>
      </c>
      <c r="G22" s="538">
        <f t="shared" si="0"/>
        <v>-318.0762984542389</v>
      </c>
      <c r="H22" s="25"/>
      <c r="I22" s="25"/>
      <c r="J22" s="25"/>
      <c r="K22" s="25"/>
      <c r="L22" s="17"/>
    </row>
    <row r="23" spans="1:12" ht="14.25">
      <c r="A23" s="370">
        <v>12</v>
      </c>
      <c r="B23" s="371" t="s">
        <v>911</v>
      </c>
      <c r="C23" s="457">
        <v>1740.248</v>
      </c>
      <c r="D23" s="17">
        <v>0</v>
      </c>
      <c r="E23" s="459">
        <v>1454.6550000000002</v>
      </c>
      <c r="F23" s="459">
        <v>1701.8542079003064</v>
      </c>
      <c r="G23" s="538">
        <f t="shared" si="0"/>
        <v>-247.1992079003062</v>
      </c>
      <c r="H23" s="746" t="s">
        <v>959</v>
      </c>
      <c r="I23" s="747"/>
      <c r="J23" s="747"/>
      <c r="K23" s="747"/>
      <c r="L23" s="748"/>
    </row>
    <row r="24" spans="1:12" ht="14.25">
      <c r="A24" s="370">
        <v>13</v>
      </c>
      <c r="B24" s="371" t="s">
        <v>912</v>
      </c>
      <c r="C24" s="457">
        <v>1450.916</v>
      </c>
      <c r="D24" s="17">
        <v>0</v>
      </c>
      <c r="E24" s="459">
        <v>1136.002</v>
      </c>
      <c r="F24" s="459">
        <v>1418.6601483783174</v>
      </c>
      <c r="G24" s="538">
        <f t="shared" si="0"/>
        <v>-282.6581483783175</v>
      </c>
      <c r="H24" s="749"/>
      <c r="I24" s="750"/>
      <c r="J24" s="750"/>
      <c r="K24" s="750"/>
      <c r="L24" s="751"/>
    </row>
    <row r="25" spans="1:12" ht="14.25">
      <c r="A25" s="370">
        <v>14</v>
      </c>
      <c r="B25" s="371" t="s">
        <v>913</v>
      </c>
      <c r="C25" s="457">
        <v>1149.464</v>
      </c>
      <c r="D25" s="17">
        <v>0</v>
      </c>
      <c r="E25" s="459">
        <v>817.318</v>
      </c>
      <c r="F25" s="459">
        <v>1123.4746930645038</v>
      </c>
      <c r="G25" s="538">
        <f t="shared" si="0"/>
        <v>-306.15669306450377</v>
      </c>
      <c r="H25" s="749"/>
      <c r="I25" s="750"/>
      <c r="J25" s="750"/>
      <c r="K25" s="750"/>
      <c r="L25" s="751"/>
    </row>
    <row r="26" spans="1:12" ht="14.25">
      <c r="A26" s="370">
        <v>15</v>
      </c>
      <c r="B26" s="371" t="s">
        <v>914</v>
      </c>
      <c r="C26" s="457">
        <v>364.504</v>
      </c>
      <c r="D26" s="17">
        <v>0</v>
      </c>
      <c r="E26" s="459">
        <v>263.854</v>
      </c>
      <c r="F26" s="459">
        <v>356.5386926870519</v>
      </c>
      <c r="G26" s="538">
        <f t="shared" si="0"/>
        <v>-92.68469268705189</v>
      </c>
      <c r="H26" s="749"/>
      <c r="I26" s="750"/>
      <c r="J26" s="750"/>
      <c r="K26" s="750"/>
      <c r="L26" s="751"/>
    </row>
    <row r="27" spans="1:12" ht="14.25">
      <c r="A27" s="370">
        <v>16</v>
      </c>
      <c r="B27" s="371" t="s">
        <v>915</v>
      </c>
      <c r="C27" s="457">
        <v>505.60699999999997</v>
      </c>
      <c r="D27" s="17">
        <v>0</v>
      </c>
      <c r="E27" s="459">
        <v>339.346</v>
      </c>
      <c r="F27" s="459">
        <v>494.2549453852814</v>
      </c>
      <c r="G27" s="538">
        <f t="shared" si="0"/>
        <v>-154.9089453852814</v>
      </c>
      <c r="H27" s="752"/>
      <c r="I27" s="753"/>
      <c r="J27" s="753"/>
      <c r="K27" s="753"/>
      <c r="L27" s="754"/>
    </row>
    <row r="28" spans="1:12" ht="14.25">
      <c r="A28" s="370">
        <v>17</v>
      </c>
      <c r="B28" s="371" t="s">
        <v>916</v>
      </c>
      <c r="C28" s="457">
        <v>1832.973</v>
      </c>
      <c r="D28" s="17">
        <v>0</v>
      </c>
      <c r="E28" s="459">
        <v>1223.795</v>
      </c>
      <c r="F28" s="459">
        <v>1791.5638110072941</v>
      </c>
      <c r="G28" s="538">
        <f t="shared" si="0"/>
        <v>-567.7688110072941</v>
      </c>
      <c r="H28" s="25"/>
      <c r="I28" s="25"/>
      <c r="J28" s="25"/>
      <c r="K28" s="25"/>
      <c r="L28" s="17"/>
    </row>
    <row r="29" spans="1:12" ht="14.25">
      <c r="A29" s="370">
        <v>18</v>
      </c>
      <c r="B29" s="371" t="s">
        <v>917</v>
      </c>
      <c r="C29" s="457">
        <v>1078.466</v>
      </c>
      <c r="D29" s="17">
        <v>0</v>
      </c>
      <c r="E29" s="459">
        <v>536.892</v>
      </c>
      <c r="F29" s="459">
        <v>1054.6884329572922</v>
      </c>
      <c r="G29" s="538">
        <f t="shared" si="0"/>
        <v>-517.7964329572922</v>
      </c>
      <c r="H29" s="25"/>
      <c r="I29" s="25"/>
      <c r="J29" s="25"/>
      <c r="K29" s="25"/>
      <c r="L29" s="17"/>
    </row>
    <row r="30" spans="1:12" ht="14.25">
      <c r="A30" s="370">
        <v>19</v>
      </c>
      <c r="B30" s="371" t="s">
        <v>918</v>
      </c>
      <c r="C30" s="457">
        <v>2650.833</v>
      </c>
      <c r="D30" s="17">
        <v>0</v>
      </c>
      <c r="E30" s="459">
        <v>1678.888</v>
      </c>
      <c r="F30" s="459">
        <v>2598.7243736384853</v>
      </c>
      <c r="G30" s="538">
        <f t="shared" si="0"/>
        <v>-919.8363736384854</v>
      </c>
      <c r="H30" s="25"/>
      <c r="I30" s="25"/>
      <c r="J30" s="25"/>
      <c r="K30" s="25"/>
      <c r="L30" s="17"/>
    </row>
    <row r="31" spans="1:12" ht="14.25">
      <c r="A31" s="370">
        <v>20</v>
      </c>
      <c r="B31" s="371" t="s">
        <v>919</v>
      </c>
      <c r="C31" s="457">
        <v>1077.1370000000002</v>
      </c>
      <c r="D31" s="17">
        <v>0</v>
      </c>
      <c r="E31" s="459">
        <v>734.271</v>
      </c>
      <c r="F31" s="459">
        <v>1053.189508483314</v>
      </c>
      <c r="G31" s="538">
        <f t="shared" si="0"/>
        <v>-318.9185084833141</v>
      </c>
      <c r="H31" s="25"/>
      <c r="I31" s="25"/>
      <c r="J31" s="25"/>
      <c r="K31" s="25"/>
      <c r="L31" s="17"/>
    </row>
    <row r="32" spans="1:12" ht="14.25">
      <c r="A32" s="370">
        <v>21</v>
      </c>
      <c r="B32" s="371" t="s">
        <v>920</v>
      </c>
      <c r="C32" s="457">
        <v>1879.793</v>
      </c>
      <c r="D32" s="17">
        <v>0</v>
      </c>
      <c r="E32" s="459">
        <v>1377.0529999999999</v>
      </c>
      <c r="F32" s="459">
        <v>1837.9072704287796</v>
      </c>
      <c r="G32" s="538">
        <f t="shared" si="0"/>
        <v>-460.8542704287797</v>
      </c>
      <c r="H32" s="25"/>
      <c r="I32" s="25"/>
      <c r="J32" s="25"/>
      <c r="K32" s="25"/>
      <c r="L32" s="17"/>
    </row>
    <row r="33" spans="1:12" ht="14.25">
      <c r="A33" s="370">
        <v>22</v>
      </c>
      <c r="B33" s="371" t="s">
        <v>921</v>
      </c>
      <c r="C33" s="457">
        <v>1190.338</v>
      </c>
      <c r="D33" s="17">
        <v>0</v>
      </c>
      <c r="E33" s="459">
        <v>790.6030000000001</v>
      </c>
      <c r="F33" s="459">
        <v>1164.623249856997</v>
      </c>
      <c r="G33" s="538">
        <f t="shared" si="0"/>
        <v>-374.020249856997</v>
      </c>
      <c r="H33" s="25"/>
      <c r="I33" s="25"/>
      <c r="J33" s="25"/>
      <c r="K33" s="25"/>
      <c r="L33" s="17"/>
    </row>
    <row r="34" spans="1:12" ht="14.25">
      <c r="A34" s="370">
        <v>23</v>
      </c>
      <c r="B34" s="371" t="s">
        <v>922</v>
      </c>
      <c r="C34" s="457">
        <v>1831.2920000000001</v>
      </c>
      <c r="D34" s="17">
        <v>0</v>
      </c>
      <c r="E34" s="459">
        <v>1373.022</v>
      </c>
      <c r="F34" s="459">
        <v>1791.0504807079865</v>
      </c>
      <c r="G34" s="538">
        <f t="shared" si="0"/>
        <v>-418.02848070798655</v>
      </c>
      <c r="H34" s="25"/>
      <c r="I34" s="25"/>
      <c r="J34" s="25"/>
      <c r="K34" s="25"/>
      <c r="L34" s="17"/>
    </row>
    <row r="35" spans="1:12" ht="14.25">
      <c r="A35" s="370">
        <v>24</v>
      </c>
      <c r="B35" s="371" t="s">
        <v>923</v>
      </c>
      <c r="C35" s="457">
        <v>1809.83</v>
      </c>
      <c r="D35" s="17">
        <v>0</v>
      </c>
      <c r="E35" s="459">
        <v>1234.574</v>
      </c>
      <c r="F35" s="459">
        <v>1769.1826099574848</v>
      </c>
      <c r="G35" s="538">
        <f t="shared" si="0"/>
        <v>-534.6086099574848</v>
      </c>
      <c r="H35" s="25"/>
      <c r="I35" s="25"/>
      <c r="J35" s="25"/>
      <c r="K35" s="25"/>
      <c r="L35" s="17"/>
    </row>
    <row r="36" spans="1:12" ht="14.25">
      <c r="A36" s="370">
        <v>25</v>
      </c>
      <c r="B36" s="371" t="s">
        <v>924</v>
      </c>
      <c r="C36" s="457">
        <v>1092.98</v>
      </c>
      <c r="D36" s="17">
        <v>0</v>
      </c>
      <c r="E36" s="459">
        <v>689.0139999999999</v>
      </c>
      <c r="F36" s="459">
        <v>1068.4867514026791</v>
      </c>
      <c r="G36" s="538">
        <f t="shared" si="0"/>
        <v>-379.47275140267925</v>
      </c>
      <c r="H36" s="25"/>
      <c r="I36" s="25"/>
      <c r="J36" s="25"/>
      <c r="K36" s="25"/>
      <c r="L36" s="17"/>
    </row>
    <row r="37" spans="1:12" ht="14.25">
      <c r="A37" s="370">
        <v>26</v>
      </c>
      <c r="B37" s="371" t="s">
        <v>925</v>
      </c>
      <c r="C37" s="457">
        <v>2837.6589999999997</v>
      </c>
      <c r="D37" s="17">
        <v>0</v>
      </c>
      <c r="E37" s="459">
        <v>2035.1699999999998</v>
      </c>
      <c r="F37" s="459">
        <v>2777.794515248931</v>
      </c>
      <c r="G37" s="538">
        <f t="shared" si="0"/>
        <v>-742.6245152489312</v>
      </c>
      <c r="H37" s="25"/>
      <c r="I37" s="25"/>
      <c r="J37" s="25"/>
      <c r="K37" s="25"/>
      <c r="L37" s="17"/>
    </row>
    <row r="38" spans="1:12" ht="14.25">
      <c r="A38" s="370">
        <v>27</v>
      </c>
      <c r="B38" s="371" t="s">
        <v>926</v>
      </c>
      <c r="C38" s="457">
        <v>1493.837</v>
      </c>
      <c r="D38" s="17">
        <v>0</v>
      </c>
      <c r="E38" s="459">
        <v>431.452</v>
      </c>
      <c r="F38" s="459">
        <v>1459.9729708665889</v>
      </c>
      <c r="G38" s="538">
        <f t="shared" si="0"/>
        <v>-1028.5209708665889</v>
      </c>
      <c r="H38" s="25"/>
      <c r="I38" s="25"/>
      <c r="J38" s="25"/>
      <c r="K38" s="25"/>
      <c r="L38" s="17"/>
    </row>
    <row r="39" spans="1:12" ht="14.25">
      <c r="A39" s="370">
        <v>28</v>
      </c>
      <c r="B39" s="371" t="s">
        <v>927</v>
      </c>
      <c r="C39" s="457">
        <v>2443.652</v>
      </c>
      <c r="D39" s="17">
        <v>0</v>
      </c>
      <c r="E39" s="459">
        <v>1616.659</v>
      </c>
      <c r="F39" s="459">
        <v>2388.5258826780296</v>
      </c>
      <c r="G39" s="538">
        <f t="shared" si="0"/>
        <v>-771.8668826780295</v>
      </c>
      <c r="H39" s="25"/>
      <c r="I39" s="25"/>
      <c r="J39" s="25"/>
      <c r="K39" s="25"/>
      <c r="L39" s="17"/>
    </row>
    <row r="40" spans="1:12" ht="14.25">
      <c r="A40" s="370">
        <v>29</v>
      </c>
      <c r="B40" s="371" t="s">
        <v>928</v>
      </c>
      <c r="C40" s="457">
        <v>1384.1060000000002</v>
      </c>
      <c r="D40" s="17">
        <v>0</v>
      </c>
      <c r="E40" s="459">
        <v>984.6970000000001</v>
      </c>
      <c r="F40" s="459">
        <v>1354.658126660652</v>
      </c>
      <c r="G40" s="538">
        <f t="shared" si="0"/>
        <v>-369.96112666065187</v>
      </c>
      <c r="H40" s="25"/>
      <c r="I40" s="25"/>
      <c r="J40" s="25"/>
      <c r="K40" s="25"/>
      <c r="L40" s="17"/>
    </row>
    <row r="41" spans="1:12" ht="14.25">
      <c r="A41" s="370">
        <v>30</v>
      </c>
      <c r="B41" s="371" t="s">
        <v>929</v>
      </c>
      <c r="C41" s="457">
        <v>3255.703</v>
      </c>
      <c r="D41" s="17">
        <v>0</v>
      </c>
      <c r="E41" s="459">
        <v>1377.777</v>
      </c>
      <c r="F41" s="459">
        <v>3182.976387098366</v>
      </c>
      <c r="G41" s="538">
        <f t="shared" si="0"/>
        <v>-1805.199387098366</v>
      </c>
      <c r="H41" s="25"/>
      <c r="I41" s="25"/>
      <c r="J41" s="25"/>
      <c r="K41" s="25"/>
      <c r="L41" s="17"/>
    </row>
    <row r="42" spans="1:12" ht="14.25">
      <c r="A42" s="370">
        <v>31</v>
      </c>
      <c r="B42" s="371" t="s">
        <v>930</v>
      </c>
      <c r="C42" s="457">
        <v>3340.0280000000002</v>
      </c>
      <c r="D42" s="17">
        <v>0</v>
      </c>
      <c r="E42" s="459">
        <v>2291.795</v>
      </c>
      <c r="F42" s="459">
        <v>3265.0065689277135</v>
      </c>
      <c r="G42" s="538">
        <f t="shared" si="0"/>
        <v>-973.2115689277134</v>
      </c>
      <c r="H42" s="25"/>
      <c r="I42" s="25"/>
      <c r="J42" s="25"/>
      <c r="K42" s="25"/>
      <c r="L42" s="17"/>
    </row>
    <row r="43" spans="1:12" ht="14.25">
      <c r="A43" s="370">
        <v>32</v>
      </c>
      <c r="B43" s="371" t="s">
        <v>931</v>
      </c>
      <c r="C43" s="457">
        <v>1915.248</v>
      </c>
      <c r="D43" s="17">
        <v>0</v>
      </c>
      <c r="E43" s="459">
        <v>1407.2589999999998</v>
      </c>
      <c r="F43" s="459">
        <v>1874.0046570760865</v>
      </c>
      <c r="G43" s="538">
        <f t="shared" si="0"/>
        <v>-466.7456570760867</v>
      </c>
      <c r="H43" s="25"/>
      <c r="I43" s="25"/>
      <c r="J43" s="25"/>
      <c r="K43" s="25"/>
      <c r="L43" s="17"/>
    </row>
    <row r="44" spans="1:12" ht="15">
      <c r="A44" s="372"/>
      <c r="B44" s="373" t="s">
        <v>85</v>
      </c>
      <c r="C44" s="458">
        <v>53093.65000000001</v>
      </c>
      <c r="D44" s="17">
        <v>0</v>
      </c>
      <c r="E44" s="460">
        <v>33644.978</v>
      </c>
      <c r="F44" s="459">
        <v>51913.4833</v>
      </c>
      <c r="G44" s="538">
        <f t="shared" si="0"/>
        <v>-18268.505299999997</v>
      </c>
      <c r="H44" s="25"/>
      <c r="I44" s="25"/>
      <c r="J44" s="25"/>
      <c r="K44" s="25"/>
      <c r="L44" s="17"/>
    </row>
    <row r="45" spans="1:12" ht="12.75">
      <c r="A45" s="18" t="s">
        <v>652</v>
      </c>
      <c r="B45" s="19"/>
      <c r="C45" s="19"/>
      <c r="D45" s="19"/>
      <c r="E45" s="19"/>
      <c r="F45" s="19"/>
      <c r="G45" s="19"/>
      <c r="H45" s="19"/>
      <c r="I45" s="19"/>
      <c r="J45" s="19"/>
      <c r="K45" s="19"/>
      <c r="L45" s="19"/>
    </row>
    <row r="46" spans="1:12" ht="15.75" customHeight="1">
      <c r="A46" s="13"/>
      <c r="B46" s="13"/>
      <c r="C46" s="13"/>
      <c r="D46" s="13"/>
      <c r="E46" s="13"/>
      <c r="F46" s="13"/>
      <c r="G46" s="13"/>
      <c r="H46" s="13"/>
      <c r="I46" s="13"/>
      <c r="J46" s="13"/>
      <c r="K46" s="13"/>
      <c r="L46" s="13"/>
    </row>
    <row r="47" spans="1:12" ht="18" customHeight="1">
      <c r="A47" s="79"/>
      <c r="B47" s="79"/>
      <c r="C47" s="79"/>
      <c r="D47" s="79"/>
      <c r="E47" s="79"/>
      <c r="F47" s="13"/>
      <c r="G47" s="619" t="s">
        <v>887</v>
      </c>
      <c r="H47" s="619"/>
      <c r="I47" s="619"/>
      <c r="J47" s="619"/>
      <c r="K47" s="619"/>
      <c r="L47" s="79"/>
    </row>
    <row r="48" spans="1:12" ht="15">
      <c r="A48" s="79"/>
      <c r="B48" s="79"/>
      <c r="C48" s="79"/>
      <c r="D48" s="79"/>
      <c r="E48" s="79"/>
      <c r="F48" s="13"/>
      <c r="G48" s="619" t="s">
        <v>888</v>
      </c>
      <c r="H48" s="619"/>
      <c r="I48" s="619"/>
      <c r="J48" s="619"/>
      <c r="K48" s="619"/>
      <c r="L48" s="79"/>
    </row>
    <row r="49" spans="1:12" ht="12.75">
      <c r="A49" s="79"/>
      <c r="B49" s="79"/>
      <c r="C49" s="79"/>
      <c r="D49" s="79"/>
      <c r="E49" s="79"/>
      <c r="I49" s="642"/>
      <c r="J49" s="642"/>
      <c r="K49" s="643"/>
      <c r="L49" s="79"/>
    </row>
    <row r="50" spans="1:12" ht="12.75">
      <c r="A50" s="13"/>
      <c r="B50" s="13"/>
      <c r="C50" s="13"/>
      <c r="D50" s="13"/>
      <c r="E50" s="13"/>
      <c r="F50" s="645" t="s">
        <v>889</v>
      </c>
      <c r="G50" s="645"/>
      <c r="H50" s="79"/>
      <c r="I50" s="79"/>
      <c r="J50" s="79"/>
      <c r="K50" s="79"/>
      <c r="L50" s="33"/>
    </row>
    <row r="51" spans="1:11" ht="12.75">
      <c r="A51" s="13"/>
      <c r="F51" s="79"/>
      <c r="G51" s="79"/>
      <c r="H51" s="79"/>
      <c r="I51" s="79"/>
      <c r="J51" s="79"/>
      <c r="K51" s="79"/>
    </row>
    <row r="52" spans="1:12" ht="15">
      <c r="A52" s="394"/>
      <c r="B52" s="394"/>
      <c r="C52" s="394"/>
      <c r="D52" s="394"/>
      <c r="E52" s="394"/>
      <c r="F52" s="13"/>
      <c r="G52" s="619" t="s">
        <v>890</v>
      </c>
      <c r="H52" s="619"/>
      <c r="I52" s="619"/>
      <c r="J52" s="619"/>
      <c r="K52" s="619"/>
      <c r="L52" s="394"/>
    </row>
  </sheetData>
  <sheetProtection/>
  <mergeCells count="16">
    <mergeCell ref="A9:A10"/>
    <mergeCell ref="B9:B10"/>
    <mergeCell ref="C9:G9"/>
    <mergeCell ref="H9:L9"/>
    <mergeCell ref="I8:L8"/>
    <mergeCell ref="A3:L3"/>
    <mergeCell ref="A2:L2"/>
    <mergeCell ref="A5:L5"/>
    <mergeCell ref="A7:B7"/>
    <mergeCell ref="F50:G50"/>
    <mergeCell ref="G52:K52"/>
    <mergeCell ref="G48:K48"/>
    <mergeCell ref="I49:K49"/>
    <mergeCell ref="H23:L27"/>
    <mergeCell ref="F7:L7"/>
    <mergeCell ref="G47:K4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6" r:id="rId1"/>
  <rowBreaks count="1" manualBreakCount="1">
    <brk id="5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G68"/>
  <sheetViews>
    <sheetView view="pageBreakPreview" zoomScale="120" zoomScaleSheetLayoutView="120" zoomScalePageLayoutView="0" workbookViewId="0" topLeftCell="A16">
      <selection activeCell="C31" sqref="C31"/>
    </sheetView>
  </sheetViews>
  <sheetFormatPr defaultColWidth="9.140625" defaultRowHeight="12.75"/>
  <cols>
    <col min="1" max="1" width="8.7109375" style="0" customWidth="1"/>
    <col min="2" max="2" width="11.7109375" style="0" customWidth="1"/>
    <col min="3" max="3" width="114.57421875" style="0" customWidth="1"/>
  </cols>
  <sheetData>
    <row r="1" spans="1:7" ht="21.75" customHeight="1">
      <c r="A1" s="578" t="s">
        <v>544</v>
      </c>
      <c r="B1" s="578"/>
      <c r="C1" s="578"/>
      <c r="D1" s="578"/>
      <c r="E1" s="302"/>
      <c r="F1" s="302"/>
      <c r="G1" s="302"/>
    </row>
    <row r="2" spans="1:3" ht="12.75">
      <c r="A2" s="3" t="s">
        <v>70</v>
      </c>
      <c r="B2" s="3" t="s">
        <v>545</v>
      </c>
      <c r="C2" s="3" t="s">
        <v>546</v>
      </c>
    </row>
    <row r="3" spans="1:3" ht="12.75">
      <c r="A3" s="7">
        <v>1</v>
      </c>
      <c r="B3" s="303" t="s">
        <v>547</v>
      </c>
      <c r="C3" s="303" t="s">
        <v>704</v>
      </c>
    </row>
    <row r="4" spans="1:3" ht="12.75">
      <c r="A4" s="7">
        <v>2</v>
      </c>
      <c r="B4" s="303" t="s">
        <v>548</v>
      </c>
      <c r="C4" s="303" t="s">
        <v>705</v>
      </c>
    </row>
    <row r="5" spans="1:3" ht="12.75">
      <c r="A5" s="7">
        <v>3</v>
      </c>
      <c r="B5" s="303" t="s">
        <v>549</v>
      </c>
      <c r="C5" s="303" t="s">
        <v>829</v>
      </c>
    </row>
    <row r="6" spans="1:3" ht="12.75">
      <c r="A6" s="7">
        <v>4</v>
      </c>
      <c r="B6" s="303" t="s">
        <v>550</v>
      </c>
      <c r="C6" s="303" t="s">
        <v>706</v>
      </c>
    </row>
    <row r="7" spans="1:3" ht="12.75">
      <c r="A7" s="7">
        <v>5</v>
      </c>
      <c r="B7" s="303" t="s">
        <v>551</v>
      </c>
      <c r="C7" s="303" t="s">
        <v>707</v>
      </c>
    </row>
    <row r="8" spans="1:3" ht="12.75">
      <c r="A8" s="7">
        <v>6</v>
      </c>
      <c r="B8" s="303" t="s">
        <v>552</v>
      </c>
      <c r="C8" s="303" t="s">
        <v>708</v>
      </c>
    </row>
    <row r="9" spans="1:3" ht="12.75">
      <c r="A9" s="7">
        <v>7</v>
      </c>
      <c r="B9" s="303" t="s">
        <v>553</v>
      </c>
      <c r="C9" s="303" t="s">
        <v>709</v>
      </c>
    </row>
    <row r="10" spans="1:3" ht="12.75">
      <c r="A10" s="7">
        <v>8</v>
      </c>
      <c r="B10" s="303" t="s">
        <v>554</v>
      </c>
      <c r="C10" s="303" t="s">
        <v>710</v>
      </c>
    </row>
    <row r="11" spans="1:3" ht="12.75">
      <c r="A11" s="7">
        <v>9</v>
      </c>
      <c r="B11" s="303" t="s">
        <v>555</v>
      </c>
      <c r="C11" s="303" t="s">
        <v>832</v>
      </c>
    </row>
    <row r="12" spans="1:3" ht="12.75">
      <c r="A12" s="7">
        <v>10</v>
      </c>
      <c r="B12" s="303" t="s">
        <v>673</v>
      </c>
      <c r="C12" s="303" t="s">
        <v>674</v>
      </c>
    </row>
    <row r="13" spans="1:3" ht="12.75">
      <c r="A13" s="7">
        <v>11</v>
      </c>
      <c r="B13" s="303" t="s">
        <v>556</v>
      </c>
      <c r="C13" s="303" t="s">
        <v>711</v>
      </c>
    </row>
    <row r="14" spans="1:3" ht="12.75">
      <c r="A14" s="7">
        <v>12</v>
      </c>
      <c r="B14" s="303" t="s">
        <v>557</v>
      </c>
      <c r="C14" s="303" t="s">
        <v>712</v>
      </c>
    </row>
    <row r="15" spans="1:3" ht="12.75">
      <c r="A15" s="7">
        <v>13</v>
      </c>
      <c r="B15" s="303" t="s">
        <v>558</v>
      </c>
      <c r="C15" s="303" t="s">
        <v>713</v>
      </c>
    </row>
    <row r="16" spans="1:3" ht="12.75">
      <c r="A16" s="7">
        <v>14</v>
      </c>
      <c r="B16" s="303" t="s">
        <v>559</v>
      </c>
      <c r="C16" s="303" t="s">
        <v>714</v>
      </c>
    </row>
    <row r="17" spans="1:3" ht="12.75">
      <c r="A17" s="7">
        <v>15</v>
      </c>
      <c r="B17" s="303" t="s">
        <v>560</v>
      </c>
      <c r="C17" s="303" t="s">
        <v>715</v>
      </c>
    </row>
    <row r="18" spans="1:3" ht="12.75">
      <c r="A18" s="7">
        <v>16</v>
      </c>
      <c r="B18" s="303" t="s">
        <v>561</v>
      </c>
      <c r="C18" s="303" t="s">
        <v>716</v>
      </c>
    </row>
    <row r="19" spans="1:3" ht="12.75">
      <c r="A19" s="7">
        <v>17</v>
      </c>
      <c r="B19" s="303" t="s">
        <v>562</v>
      </c>
      <c r="C19" s="303" t="s">
        <v>717</v>
      </c>
    </row>
    <row r="20" spans="1:3" ht="12.75">
      <c r="A20" s="7">
        <v>18</v>
      </c>
      <c r="B20" s="303" t="s">
        <v>563</v>
      </c>
      <c r="C20" s="303" t="s">
        <v>718</v>
      </c>
    </row>
    <row r="21" spans="1:3" ht="12.75">
      <c r="A21" s="7">
        <v>19</v>
      </c>
      <c r="B21" s="303" t="s">
        <v>564</v>
      </c>
      <c r="C21" s="303" t="s">
        <v>719</v>
      </c>
    </row>
    <row r="22" spans="1:3" ht="12.75">
      <c r="A22" s="7">
        <v>20</v>
      </c>
      <c r="B22" s="303" t="s">
        <v>565</v>
      </c>
      <c r="C22" s="303" t="s">
        <v>720</v>
      </c>
    </row>
    <row r="23" spans="1:3" ht="12.75">
      <c r="A23" s="7">
        <v>21</v>
      </c>
      <c r="B23" s="303" t="s">
        <v>566</v>
      </c>
      <c r="C23" s="303" t="s">
        <v>833</v>
      </c>
    </row>
    <row r="24" spans="1:3" ht="12.75">
      <c r="A24" s="7">
        <v>22</v>
      </c>
      <c r="B24" s="303" t="s">
        <v>567</v>
      </c>
      <c r="C24" s="303" t="s">
        <v>844</v>
      </c>
    </row>
    <row r="25" spans="1:3" ht="12.75">
      <c r="A25" s="7">
        <v>23</v>
      </c>
      <c r="B25" s="303" t="s">
        <v>568</v>
      </c>
      <c r="C25" s="303" t="s">
        <v>845</v>
      </c>
    </row>
    <row r="26" spans="1:3" ht="12.75">
      <c r="A26" s="7">
        <v>24</v>
      </c>
      <c r="B26" s="303" t="s">
        <v>569</v>
      </c>
      <c r="C26" s="303" t="s">
        <v>721</v>
      </c>
    </row>
    <row r="27" spans="1:3" ht="12.75">
      <c r="A27" s="7">
        <v>25</v>
      </c>
      <c r="B27" s="303" t="s">
        <v>570</v>
      </c>
      <c r="C27" s="303" t="s">
        <v>722</v>
      </c>
    </row>
    <row r="28" spans="1:3" ht="12.75">
      <c r="A28" s="7">
        <v>26</v>
      </c>
      <c r="B28" s="303" t="s">
        <v>571</v>
      </c>
      <c r="C28" s="303" t="s">
        <v>723</v>
      </c>
    </row>
    <row r="29" spans="1:3" ht="12.75">
      <c r="A29" s="7">
        <v>27</v>
      </c>
      <c r="B29" s="303" t="s">
        <v>572</v>
      </c>
      <c r="C29" s="303" t="s">
        <v>573</v>
      </c>
    </row>
    <row r="30" spans="1:3" ht="12.75">
      <c r="A30" s="7">
        <v>28</v>
      </c>
      <c r="B30" s="303" t="s">
        <v>574</v>
      </c>
      <c r="C30" s="303" t="s">
        <v>575</v>
      </c>
    </row>
    <row r="31" spans="1:3" ht="12.75">
      <c r="A31" s="7">
        <v>29</v>
      </c>
      <c r="B31" s="303" t="s">
        <v>576</v>
      </c>
      <c r="C31" s="303" t="s">
        <v>577</v>
      </c>
    </row>
    <row r="32" spans="1:3" ht="12.75">
      <c r="A32" s="7">
        <v>30</v>
      </c>
      <c r="B32" s="303" t="s">
        <v>672</v>
      </c>
      <c r="C32" s="303" t="s">
        <v>671</v>
      </c>
    </row>
    <row r="33" spans="1:3" ht="12.75">
      <c r="A33" s="7">
        <v>31</v>
      </c>
      <c r="B33" s="347" t="s">
        <v>866</v>
      </c>
      <c r="C33" s="347" t="s">
        <v>867</v>
      </c>
    </row>
    <row r="34" spans="1:3" ht="12.75">
      <c r="A34" s="7">
        <v>32</v>
      </c>
      <c r="B34" s="303" t="s">
        <v>578</v>
      </c>
      <c r="C34" s="303" t="s">
        <v>579</v>
      </c>
    </row>
    <row r="35" spans="1:3" ht="12.75">
      <c r="A35" s="7">
        <v>33</v>
      </c>
      <c r="B35" s="303" t="s">
        <v>580</v>
      </c>
      <c r="C35" s="303" t="s">
        <v>579</v>
      </c>
    </row>
    <row r="36" spans="1:3" ht="12.75">
      <c r="A36" s="7">
        <v>34</v>
      </c>
      <c r="B36" s="303" t="s">
        <v>581</v>
      </c>
      <c r="C36" s="303" t="s">
        <v>582</v>
      </c>
    </row>
    <row r="37" spans="1:3" ht="12.75">
      <c r="A37" s="7">
        <v>35</v>
      </c>
      <c r="B37" s="303" t="s">
        <v>583</v>
      </c>
      <c r="C37" s="303" t="s">
        <v>584</v>
      </c>
    </row>
    <row r="38" spans="1:3" ht="12.75">
      <c r="A38" s="7">
        <v>36</v>
      </c>
      <c r="B38" s="303" t="s">
        <v>585</v>
      </c>
      <c r="C38" s="303" t="s">
        <v>586</v>
      </c>
    </row>
    <row r="39" spans="1:3" ht="12.75">
      <c r="A39" s="7">
        <v>37</v>
      </c>
      <c r="B39" s="303" t="s">
        <v>587</v>
      </c>
      <c r="C39" s="303" t="s">
        <v>588</v>
      </c>
    </row>
    <row r="40" spans="1:3" ht="12.75">
      <c r="A40" s="7">
        <v>38</v>
      </c>
      <c r="B40" s="303" t="s">
        <v>589</v>
      </c>
      <c r="C40" s="303" t="s">
        <v>590</v>
      </c>
    </row>
    <row r="41" spans="1:3" ht="12.75">
      <c r="A41" s="7">
        <v>39</v>
      </c>
      <c r="B41" s="303" t="s">
        <v>591</v>
      </c>
      <c r="C41" s="303" t="s">
        <v>592</v>
      </c>
    </row>
    <row r="42" spans="1:3" ht="12.75">
      <c r="A42" s="7">
        <v>40</v>
      </c>
      <c r="B42" s="303" t="s">
        <v>593</v>
      </c>
      <c r="C42" s="303" t="s">
        <v>594</v>
      </c>
    </row>
    <row r="43" spans="1:3" ht="12.75">
      <c r="A43" s="7">
        <v>41</v>
      </c>
      <c r="B43" s="303" t="s">
        <v>595</v>
      </c>
      <c r="C43" s="303" t="s">
        <v>724</v>
      </c>
    </row>
    <row r="44" spans="1:3" ht="12.75">
      <c r="A44" s="7">
        <v>42</v>
      </c>
      <c r="B44" s="303" t="s">
        <v>596</v>
      </c>
      <c r="C44" s="303" t="s">
        <v>597</v>
      </c>
    </row>
    <row r="45" spans="1:3" ht="12.75">
      <c r="A45" s="7">
        <v>43</v>
      </c>
      <c r="B45" s="303" t="s">
        <v>598</v>
      </c>
      <c r="C45" s="303" t="s">
        <v>599</v>
      </c>
    </row>
    <row r="46" spans="1:3" ht="12.75">
      <c r="A46" s="7">
        <v>44</v>
      </c>
      <c r="B46" s="303" t="s">
        <v>600</v>
      </c>
      <c r="C46" s="303" t="s">
        <v>601</v>
      </c>
    </row>
    <row r="47" spans="1:3" ht="12.75">
      <c r="A47" s="7">
        <v>45</v>
      </c>
      <c r="B47" s="303" t="s">
        <v>602</v>
      </c>
      <c r="C47" s="303" t="s">
        <v>603</v>
      </c>
    </row>
    <row r="48" spans="1:3" ht="12.75">
      <c r="A48" s="7">
        <v>46</v>
      </c>
      <c r="B48" s="303" t="s">
        <v>604</v>
      </c>
      <c r="C48" s="303" t="s">
        <v>605</v>
      </c>
    </row>
    <row r="49" spans="1:3" ht="12.75">
      <c r="A49" s="7">
        <v>47</v>
      </c>
      <c r="B49" s="303" t="s">
        <v>606</v>
      </c>
      <c r="C49" s="303" t="s">
        <v>725</v>
      </c>
    </row>
    <row r="50" spans="1:3" ht="12.75">
      <c r="A50" s="7">
        <v>48</v>
      </c>
      <c r="B50" s="303" t="s">
        <v>607</v>
      </c>
      <c r="C50" s="303" t="s">
        <v>726</v>
      </c>
    </row>
    <row r="51" spans="1:3" ht="12.75">
      <c r="A51" s="7">
        <v>49</v>
      </c>
      <c r="B51" s="303" t="s">
        <v>608</v>
      </c>
      <c r="C51" s="303" t="s">
        <v>609</v>
      </c>
    </row>
    <row r="52" spans="1:3" ht="12.75">
      <c r="A52" s="7">
        <v>50</v>
      </c>
      <c r="B52" s="303" t="s">
        <v>610</v>
      </c>
      <c r="C52" s="303" t="s">
        <v>611</v>
      </c>
    </row>
    <row r="53" spans="1:3" ht="12.75">
      <c r="A53" s="7">
        <v>51</v>
      </c>
      <c r="B53" s="303" t="s">
        <v>612</v>
      </c>
      <c r="C53" s="303" t="s">
        <v>679</v>
      </c>
    </row>
    <row r="54" spans="1:3" ht="12.75">
      <c r="A54" s="7">
        <v>52</v>
      </c>
      <c r="B54" s="303" t="s">
        <v>613</v>
      </c>
      <c r="C54" s="303" t="s">
        <v>680</v>
      </c>
    </row>
    <row r="55" spans="1:3" ht="12.75">
      <c r="A55" s="7">
        <v>53</v>
      </c>
      <c r="B55" s="303" t="s">
        <v>614</v>
      </c>
      <c r="C55" s="303" t="s">
        <v>681</v>
      </c>
    </row>
    <row r="56" spans="1:3" ht="12.75">
      <c r="A56" s="7">
        <v>54</v>
      </c>
      <c r="B56" s="303" t="s">
        <v>615</v>
      </c>
      <c r="C56" s="303" t="s">
        <v>682</v>
      </c>
    </row>
    <row r="57" spans="1:3" ht="12.75">
      <c r="A57" s="7">
        <v>55</v>
      </c>
      <c r="B57" s="303" t="s">
        <v>616</v>
      </c>
      <c r="C57" s="303" t="s">
        <v>683</v>
      </c>
    </row>
    <row r="58" spans="1:3" ht="12.75">
      <c r="A58" s="7">
        <v>56</v>
      </c>
      <c r="B58" s="303" t="s">
        <v>617</v>
      </c>
      <c r="C58" s="303" t="s">
        <v>684</v>
      </c>
    </row>
    <row r="59" spans="1:3" ht="12.75">
      <c r="A59" s="7">
        <v>57</v>
      </c>
      <c r="B59" s="303" t="s">
        <v>618</v>
      </c>
      <c r="C59" s="303" t="s">
        <v>685</v>
      </c>
    </row>
    <row r="60" spans="1:3" ht="12.75">
      <c r="A60" s="7">
        <v>58</v>
      </c>
      <c r="B60" s="303" t="s">
        <v>619</v>
      </c>
      <c r="C60" s="303" t="s">
        <v>686</v>
      </c>
    </row>
    <row r="61" spans="1:3" ht="12.75">
      <c r="A61" s="7">
        <v>59</v>
      </c>
      <c r="B61" s="303" t="s">
        <v>620</v>
      </c>
      <c r="C61" s="303" t="s">
        <v>687</v>
      </c>
    </row>
    <row r="62" spans="1:3" ht="12.75">
      <c r="A62" s="7">
        <v>60</v>
      </c>
      <c r="B62" s="303" t="s">
        <v>819</v>
      </c>
      <c r="C62" s="303" t="s">
        <v>825</v>
      </c>
    </row>
    <row r="63" spans="1:3" ht="12.75">
      <c r="A63" s="7">
        <v>61</v>
      </c>
      <c r="B63" s="303" t="s">
        <v>621</v>
      </c>
      <c r="C63" s="303" t="s">
        <v>827</v>
      </c>
    </row>
    <row r="64" spans="1:3" ht="12.75">
      <c r="A64" s="7">
        <v>62</v>
      </c>
      <c r="B64" s="331" t="s">
        <v>826</v>
      </c>
      <c r="C64" s="303" t="s">
        <v>820</v>
      </c>
    </row>
    <row r="65" spans="1:3" ht="12.75">
      <c r="A65" s="7">
        <v>63</v>
      </c>
      <c r="B65" s="303" t="s">
        <v>622</v>
      </c>
      <c r="C65" s="303" t="s">
        <v>688</v>
      </c>
    </row>
    <row r="66" spans="1:3" ht="12.75">
      <c r="A66" s="7">
        <v>64</v>
      </c>
      <c r="B66" s="303" t="s">
        <v>623</v>
      </c>
      <c r="C66" s="303" t="s">
        <v>689</v>
      </c>
    </row>
    <row r="67" spans="1:3" ht="12.75">
      <c r="A67" s="7">
        <v>65</v>
      </c>
      <c r="B67" s="324" t="s">
        <v>675</v>
      </c>
      <c r="C67" s="324" t="s">
        <v>727</v>
      </c>
    </row>
    <row r="68" spans="1:3" ht="12.75">
      <c r="A68" s="7">
        <v>66</v>
      </c>
      <c r="B68" s="324" t="s">
        <v>676</v>
      </c>
      <c r="C68" s="324" t="s">
        <v>715</v>
      </c>
    </row>
  </sheetData>
  <sheetProtection/>
  <mergeCells count="1">
    <mergeCell ref="A1:D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0" r:id="rId1"/>
</worksheet>
</file>

<file path=xl/worksheets/sheet20.xml><?xml version="1.0" encoding="utf-8"?>
<worksheet xmlns="http://schemas.openxmlformats.org/spreadsheetml/2006/main" xmlns:r="http://schemas.openxmlformats.org/officeDocument/2006/relationships">
  <sheetPr>
    <pageSetUpPr fitToPage="1"/>
  </sheetPr>
  <dimension ref="A1:O53"/>
  <sheetViews>
    <sheetView view="pageBreakPreview" zoomScale="90" zoomScaleSheetLayoutView="90" zoomScalePageLayoutView="0" workbookViewId="0" topLeftCell="A22">
      <selection activeCell="C47" sqref="C47"/>
    </sheetView>
  </sheetViews>
  <sheetFormatPr defaultColWidth="9.140625" defaultRowHeight="12.75"/>
  <cols>
    <col min="1" max="1" width="6.00390625" style="14" customWidth="1"/>
    <col min="2" max="2" width="16.28125" style="14" customWidth="1"/>
    <col min="3" max="3" width="10.57421875" style="14" customWidth="1"/>
    <col min="4" max="4" width="9.8515625" style="14" customWidth="1"/>
    <col min="5" max="5" width="10.140625" style="14" customWidth="1"/>
    <col min="6" max="6" width="13.00390625" style="14" customWidth="1"/>
    <col min="7" max="7" width="15.8515625" style="14" customWidth="1"/>
    <col min="8" max="8" width="12.421875" style="14" customWidth="1"/>
    <col min="9" max="9" width="12.140625" style="14" customWidth="1"/>
    <col min="10" max="10" width="9.00390625" style="14" customWidth="1"/>
    <col min="11" max="11" width="13.421875" style="14" customWidth="1"/>
    <col min="12" max="12" width="13.7109375" style="14" customWidth="1"/>
    <col min="13" max="13" width="9.140625" style="14" hidden="1" customWidth="1"/>
    <col min="14" max="16384" width="9.140625" style="14" customWidth="1"/>
  </cols>
  <sheetData>
    <row r="1" spans="4:13" ht="12.75">
      <c r="D1" s="33"/>
      <c r="E1" s="33"/>
      <c r="F1" s="33"/>
      <c r="G1" s="33"/>
      <c r="H1" s="33"/>
      <c r="I1" s="33"/>
      <c r="J1" s="33"/>
      <c r="K1" s="33"/>
      <c r="L1" s="759" t="s">
        <v>68</v>
      </c>
      <c r="M1" s="759"/>
    </row>
    <row r="2" spans="1:13" ht="15">
      <c r="A2" s="619" t="s">
        <v>0</v>
      </c>
      <c r="B2" s="619"/>
      <c r="C2" s="619"/>
      <c r="D2" s="619"/>
      <c r="E2" s="619"/>
      <c r="F2" s="619"/>
      <c r="G2" s="619"/>
      <c r="H2" s="619"/>
      <c r="I2" s="619"/>
      <c r="J2" s="619"/>
      <c r="K2" s="619"/>
      <c r="L2" s="619"/>
      <c r="M2" s="42"/>
    </row>
    <row r="3" spans="1:13" ht="20.25">
      <c r="A3" s="760" t="s">
        <v>690</v>
      </c>
      <c r="B3" s="760"/>
      <c r="C3" s="760"/>
      <c r="D3" s="760"/>
      <c r="E3" s="760"/>
      <c r="F3" s="760"/>
      <c r="G3" s="760"/>
      <c r="H3" s="760"/>
      <c r="I3" s="760"/>
      <c r="J3" s="760"/>
      <c r="K3" s="760"/>
      <c r="L3" s="760"/>
      <c r="M3" s="41"/>
    </row>
    <row r="4" ht="10.5" customHeight="1"/>
    <row r="5" spans="1:12" ht="19.5" customHeight="1">
      <c r="A5" s="745" t="s">
        <v>744</v>
      </c>
      <c r="B5" s="745"/>
      <c r="C5" s="745"/>
      <c r="D5" s="745"/>
      <c r="E5" s="745"/>
      <c r="F5" s="745"/>
      <c r="G5" s="745"/>
      <c r="H5" s="745"/>
      <c r="I5" s="745"/>
      <c r="J5" s="745"/>
      <c r="K5" s="745"/>
      <c r="L5" s="745"/>
    </row>
    <row r="6" spans="1:12" ht="12.75">
      <c r="A6" s="20"/>
      <c r="B6" s="20"/>
      <c r="C6" s="20"/>
      <c r="D6" s="20"/>
      <c r="E6" s="20"/>
      <c r="F6" s="20"/>
      <c r="G6" s="20"/>
      <c r="H6" s="20"/>
      <c r="I6" s="20"/>
      <c r="J6" s="20"/>
      <c r="K6" s="20"/>
      <c r="L6" s="20"/>
    </row>
    <row r="7" spans="1:12" ht="12.75">
      <c r="A7" s="635" t="s">
        <v>1011</v>
      </c>
      <c r="B7" s="635"/>
      <c r="F7" s="755" t="s">
        <v>17</v>
      </c>
      <c r="G7" s="755"/>
      <c r="H7" s="755"/>
      <c r="I7" s="755"/>
      <c r="J7" s="755"/>
      <c r="K7" s="755"/>
      <c r="L7" s="755"/>
    </row>
    <row r="8" spans="1:12" ht="12.75">
      <c r="A8" s="13"/>
      <c r="F8" s="15"/>
      <c r="G8" s="100"/>
      <c r="H8" s="100"/>
      <c r="I8" s="715" t="s">
        <v>769</v>
      </c>
      <c r="J8" s="715"/>
      <c r="K8" s="715"/>
      <c r="L8" s="715"/>
    </row>
    <row r="9" spans="1:15" s="13" customFormat="1" ht="12.75">
      <c r="A9" s="628" t="s">
        <v>2</v>
      </c>
      <c r="B9" s="628" t="s">
        <v>3</v>
      </c>
      <c r="C9" s="596" t="s">
        <v>18</v>
      </c>
      <c r="D9" s="597"/>
      <c r="E9" s="597"/>
      <c r="F9" s="597"/>
      <c r="G9" s="597"/>
      <c r="H9" s="596" t="s">
        <v>38</v>
      </c>
      <c r="I9" s="597"/>
      <c r="J9" s="597"/>
      <c r="K9" s="597"/>
      <c r="L9" s="597"/>
      <c r="N9" s="28"/>
      <c r="O9" s="28"/>
    </row>
    <row r="10" spans="1:12" s="13" customFormat="1" ht="52.5" customHeight="1">
      <c r="A10" s="628"/>
      <c r="B10" s="628"/>
      <c r="C10" s="5" t="s">
        <v>743</v>
      </c>
      <c r="D10" s="5" t="s">
        <v>776</v>
      </c>
      <c r="E10" s="5" t="s">
        <v>66</v>
      </c>
      <c r="F10" s="5" t="s">
        <v>67</v>
      </c>
      <c r="G10" s="5" t="s">
        <v>653</v>
      </c>
      <c r="H10" s="5" t="s">
        <v>743</v>
      </c>
      <c r="I10" s="5" t="s">
        <v>776</v>
      </c>
      <c r="J10" s="5" t="s">
        <v>66</v>
      </c>
      <c r="K10" s="5" t="s">
        <v>67</v>
      </c>
      <c r="L10" s="5" t="s">
        <v>654</v>
      </c>
    </row>
    <row r="11" spans="1:12" s="13" customFormat="1" ht="12.75">
      <c r="A11" s="5">
        <v>1</v>
      </c>
      <c r="B11" s="5">
        <v>2</v>
      </c>
      <c r="C11" s="5">
        <v>3</v>
      </c>
      <c r="D11" s="5">
        <v>4</v>
      </c>
      <c r="E11" s="5">
        <v>5</v>
      </c>
      <c r="F11" s="5">
        <v>6</v>
      </c>
      <c r="G11" s="5">
        <v>7</v>
      </c>
      <c r="H11" s="5">
        <v>8</v>
      </c>
      <c r="I11" s="5">
        <v>9</v>
      </c>
      <c r="J11" s="5">
        <v>10</v>
      </c>
      <c r="K11" s="5">
        <v>11</v>
      </c>
      <c r="L11" s="5">
        <v>12</v>
      </c>
    </row>
    <row r="12" spans="1:12" ht="14.25">
      <c r="A12" s="370">
        <v>1</v>
      </c>
      <c r="B12" s="371" t="s">
        <v>900</v>
      </c>
      <c r="C12" s="457">
        <v>1024.536</v>
      </c>
      <c r="D12" s="17">
        <v>0</v>
      </c>
      <c r="E12" s="459">
        <v>419.916</v>
      </c>
      <c r="F12" s="459">
        <v>1001.406224227693</v>
      </c>
      <c r="G12" s="538">
        <f>D12+E12-F12</f>
        <v>-581.490224227693</v>
      </c>
      <c r="H12" s="25"/>
      <c r="I12" s="25"/>
      <c r="J12" s="25"/>
      <c r="K12" s="25"/>
      <c r="L12" s="17"/>
    </row>
    <row r="13" spans="1:12" ht="14.25">
      <c r="A13" s="370">
        <v>2</v>
      </c>
      <c r="B13" s="371" t="s">
        <v>901</v>
      </c>
      <c r="C13" s="457">
        <v>2367.8199999999997</v>
      </c>
      <c r="D13" s="17">
        <v>0</v>
      </c>
      <c r="E13" s="459">
        <v>1407.46</v>
      </c>
      <c r="F13" s="459">
        <v>2317.0356800547847</v>
      </c>
      <c r="G13" s="538">
        <f aca="true" t="shared" si="0" ref="G13:G43">D13+E13-F13</f>
        <v>-909.5756800547847</v>
      </c>
      <c r="H13" s="25"/>
      <c r="I13" s="25"/>
      <c r="J13" s="25"/>
      <c r="K13" s="25"/>
      <c r="L13" s="17"/>
    </row>
    <row r="14" spans="1:12" ht="14.25">
      <c r="A14" s="370">
        <v>3</v>
      </c>
      <c r="B14" s="371" t="s">
        <v>902</v>
      </c>
      <c r="C14" s="457">
        <v>2232.745</v>
      </c>
      <c r="D14" s="17">
        <v>0</v>
      </c>
      <c r="E14" s="459">
        <v>1260.279</v>
      </c>
      <c r="F14" s="459">
        <v>2183.5302829043735</v>
      </c>
      <c r="G14" s="538">
        <f t="shared" si="0"/>
        <v>-923.2512829043735</v>
      </c>
      <c r="H14" s="25"/>
      <c r="I14" s="25"/>
      <c r="J14" s="25"/>
      <c r="K14" s="25"/>
      <c r="L14" s="17"/>
    </row>
    <row r="15" spans="1:12" ht="14.25">
      <c r="A15" s="370">
        <v>4</v>
      </c>
      <c r="B15" s="371" t="s">
        <v>903</v>
      </c>
      <c r="C15" s="457">
        <v>2481.0019999999995</v>
      </c>
      <c r="D15" s="17">
        <v>0</v>
      </c>
      <c r="E15" s="459">
        <v>1796.7050000000002</v>
      </c>
      <c r="F15" s="459">
        <v>2424.9444817023614</v>
      </c>
      <c r="G15" s="538">
        <f t="shared" si="0"/>
        <v>-628.2394817023612</v>
      </c>
      <c r="H15" s="25"/>
      <c r="I15" s="25"/>
      <c r="J15" s="25"/>
      <c r="K15" s="25"/>
      <c r="L15" s="17"/>
    </row>
    <row r="16" spans="1:12" ht="14.25">
      <c r="A16" s="370">
        <v>5</v>
      </c>
      <c r="B16" s="371" t="s">
        <v>904</v>
      </c>
      <c r="C16" s="457">
        <v>1816.6870000000001</v>
      </c>
      <c r="D16" s="17">
        <v>0</v>
      </c>
      <c r="E16" s="459">
        <v>931.452</v>
      </c>
      <c r="F16" s="459">
        <v>1774.1527585524318</v>
      </c>
      <c r="G16" s="538">
        <f t="shared" si="0"/>
        <v>-842.7007585524318</v>
      </c>
      <c r="H16" s="25"/>
      <c r="I16" s="25"/>
      <c r="J16" s="25"/>
      <c r="K16" s="25"/>
      <c r="L16" s="17"/>
    </row>
    <row r="17" spans="1:12" ht="14.25">
      <c r="A17" s="370">
        <v>6</v>
      </c>
      <c r="B17" s="371" t="s">
        <v>905</v>
      </c>
      <c r="C17" s="457">
        <v>2445.6040000000003</v>
      </c>
      <c r="D17" s="17">
        <v>0</v>
      </c>
      <c r="E17" s="459">
        <v>2195.493</v>
      </c>
      <c r="F17" s="459">
        <v>2386.650960612246</v>
      </c>
      <c r="G17" s="538">
        <f t="shared" si="0"/>
        <v>-191.15796061224592</v>
      </c>
      <c r="H17" s="25"/>
      <c r="I17" s="25"/>
      <c r="J17" s="25"/>
      <c r="K17" s="25"/>
      <c r="L17" s="17"/>
    </row>
    <row r="18" spans="1:12" ht="14.25">
      <c r="A18" s="370">
        <v>7</v>
      </c>
      <c r="B18" s="371" t="s">
        <v>906</v>
      </c>
      <c r="C18" s="457">
        <v>1849.4809999999998</v>
      </c>
      <c r="D18" s="17">
        <v>0</v>
      </c>
      <c r="E18" s="459">
        <v>1105.0880000000002</v>
      </c>
      <c r="F18" s="459">
        <v>1805.9801055829641</v>
      </c>
      <c r="G18" s="538">
        <f t="shared" si="0"/>
        <v>-700.892105582964</v>
      </c>
      <c r="H18" s="25"/>
      <c r="I18" s="25"/>
      <c r="J18" s="25"/>
      <c r="K18" s="25"/>
      <c r="L18" s="17"/>
    </row>
    <row r="19" spans="1:12" ht="14.25">
      <c r="A19" s="370">
        <v>8</v>
      </c>
      <c r="B19" s="371" t="s">
        <v>907</v>
      </c>
      <c r="C19" s="457">
        <v>2943.3119999999994</v>
      </c>
      <c r="D19" s="17">
        <v>0</v>
      </c>
      <c r="E19" s="459">
        <v>1416.763</v>
      </c>
      <c r="F19" s="459">
        <v>2875.033071230397</v>
      </c>
      <c r="G19" s="538">
        <f t="shared" si="0"/>
        <v>-1458.2700712303972</v>
      </c>
      <c r="H19" s="25"/>
      <c r="I19" s="25"/>
      <c r="J19" s="25"/>
      <c r="K19" s="25"/>
      <c r="L19" s="17"/>
    </row>
    <row r="20" spans="1:12" ht="14.25">
      <c r="A20" s="370">
        <v>9</v>
      </c>
      <c r="B20" s="371" t="s">
        <v>908</v>
      </c>
      <c r="C20" s="457">
        <v>1465.662</v>
      </c>
      <c r="D20" s="17">
        <v>0</v>
      </c>
      <c r="E20" s="459">
        <v>799.509</v>
      </c>
      <c r="F20" s="459">
        <v>1434.0552649518188</v>
      </c>
      <c r="G20" s="538">
        <f t="shared" si="0"/>
        <v>-634.5462649518188</v>
      </c>
      <c r="H20" s="25"/>
      <c r="I20" s="25"/>
      <c r="J20" s="25"/>
      <c r="K20" s="25"/>
      <c r="L20" s="17"/>
    </row>
    <row r="21" spans="1:12" ht="14.25">
      <c r="A21" s="370">
        <v>10</v>
      </c>
      <c r="B21" s="371" t="s">
        <v>909</v>
      </c>
      <c r="C21" s="457">
        <v>981.422</v>
      </c>
      <c r="D21" s="17">
        <v>0</v>
      </c>
      <c r="E21" s="459">
        <v>803.879</v>
      </c>
      <c r="F21" s="459">
        <v>959.1768905234294</v>
      </c>
      <c r="G21" s="538">
        <f t="shared" si="0"/>
        <v>-155.29789052342937</v>
      </c>
      <c r="H21" s="25"/>
      <c r="I21" s="25"/>
      <c r="J21" s="25"/>
      <c r="K21" s="25"/>
      <c r="L21" s="17"/>
    </row>
    <row r="22" spans="1:12" ht="14.25">
      <c r="A22" s="370">
        <v>11</v>
      </c>
      <c r="B22" s="371" t="s">
        <v>910</v>
      </c>
      <c r="C22" s="457">
        <v>2097.194</v>
      </c>
      <c r="D22" s="17">
        <v>0</v>
      </c>
      <c r="E22" s="459">
        <v>2158.444</v>
      </c>
      <c r="F22" s="459">
        <v>2046.0680745771888</v>
      </c>
      <c r="G22" s="538">
        <f t="shared" si="0"/>
        <v>112.37592542281118</v>
      </c>
      <c r="H22" s="746" t="s">
        <v>948</v>
      </c>
      <c r="I22" s="747"/>
      <c r="J22" s="747"/>
      <c r="K22" s="747"/>
      <c r="L22" s="748"/>
    </row>
    <row r="23" spans="1:12" ht="14.25">
      <c r="A23" s="370">
        <v>12</v>
      </c>
      <c r="B23" s="371" t="s">
        <v>911</v>
      </c>
      <c r="C23" s="457">
        <v>2202.963</v>
      </c>
      <c r="D23" s="17">
        <v>0</v>
      </c>
      <c r="E23" s="459">
        <v>1596.5790000000002</v>
      </c>
      <c r="F23" s="459">
        <v>2153.6637581583177</v>
      </c>
      <c r="G23" s="538">
        <f t="shared" si="0"/>
        <v>-557.0847581583175</v>
      </c>
      <c r="H23" s="749"/>
      <c r="I23" s="750"/>
      <c r="J23" s="750"/>
      <c r="K23" s="750"/>
      <c r="L23" s="751"/>
    </row>
    <row r="24" spans="1:12" ht="14.25">
      <c r="A24" s="370">
        <v>13</v>
      </c>
      <c r="B24" s="371" t="s">
        <v>912</v>
      </c>
      <c r="C24" s="457">
        <v>1994.856</v>
      </c>
      <c r="D24" s="17">
        <v>0</v>
      </c>
      <c r="E24" s="459">
        <v>1679.8799999999999</v>
      </c>
      <c r="F24" s="459">
        <v>1950.4209756244277</v>
      </c>
      <c r="G24" s="538">
        <f t="shared" si="0"/>
        <v>-270.5409756244278</v>
      </c>
      <c r="H24" s="749"/>
      <c r="I24" s="750"/>
      <c r="J24" s="750"/>
      <c r="K24" s="750"/>
      <c r="L24" s="751"/>
    </row>
    <row r="25" spans="1:12" ht="14.25">
      <c r="A25" s="370">
        <v>14</v>
      </c>
      <c r="B25" s="371" t="s">
        <v>913</v>
      </c>
      <c r="C25" s="457">
        <v>1376.866</v>
      </c>
      <c r="D25" s="17">
        <v>0</v>
      </c>
      <c r="E25" s="459">
        <v>797.568</v>
      </c>
      <c r="F25" s="459">
        <v>1344.712796085662</v>
      </c>
      <c r="G25" s="538">
        <f t="shared" si="0"/>
        <v>-547.1447960856619</v>
      </c>
      <c r="H25" s="749"/>
      <c r="I25" s="750"/>
      <c r="J25" s="750"/>
      <c r="K25" s="750"/>
      <c r="L25" s="751"/>
    </row>
    <row r="26" spans="1:12" ht="14.25">
      <c r="A26" s="370">
        <v>15</v>
      </c>
      <c r="B26" s="371" t="s">
        <v>914</v>
      </c>
      <c r="C26" s="457">
        <v>563.0799999999999</v>
      </c>
      <c r="D26" s="17">
        <v>0</v>
      </c>
      <c r="E26" s="459">
        <v>456.90600000000006</v>
      </c>
      <c r="F26" s="459">
        <v>550.6911583894436</v>
      </c>
      <c r="G26" s="538">
        <f t="shared" si="0"/>
        <v>-93.7851583894435</v>
      </c>
      <c r="H26" s="749"/>
      <c r="I26" s="750"/>
      <c r="J26" s="750"/>
      <c r="K26" s="750"/>
      <c r="L26" s="751"/>
    </row>
    <row r="27" spans="1:12" ht="14.25">
      <c r="A27" s="370">
        <v>16</v>
      </c>
      <c r="B27" s="371" t="s">
        <v>915</v>
      </c>
      <c r="C27" s="457">
        <v>659.062</v>
      </c>
      <c r="D27" s="17">
        <v>0</v>
      </c>
      <c r="E27" s="459">
        <v>397.13100000000003</v>
      </c>
      <c r="F27" s="459">
        <v>644.1183168367681</v>
      </c>
      <c r="G27" s="538">
        <f t="shared" si="0"/>
        <v>-246.98731683676812</v>
      </c>
      <c r="H27" s="752"/>
      <c r="I27" s="753"/>
      <c r="J27" s="753"/>
      <c r="K27" s="753"/>
      <c r="L27" s="754"/>
    </row>
    <row r="28" spans="1:12" ht="14.25">
      <c r="A28" s="370">
        <v>17</v>
      </c>
      <c r="B28" s="371" t="s">
        <v>916</v>
      </c>
      <c r="C28" s="457">
        <v>1991.714</v>
      </c>
      <c r="D28" s="17">
        <v>0</v>
      </c>
      <c r="E28" s="459">
        <v>1452.266</v>
      </c>
      <c r="F28" s="459">
        <v>1946.2915984554852</v>
      </c>
      <c r="G28" s="538">
        <f t="shared" si="0"/>
        <v>-494.0255984554851</v>
      </c>
      <c r="H28" s="25"/>
      <c r="I28" s="25"/>
      <c r="J28" s="25"/>
      <c r="K28" s="25"/>
      <c r="L28" s="17"/>
    </row>
    <row r="29" spans="1:12" ht="14.25">
      <c r="A29" s="370">
        <v>18</v>
      </c>
      <c r="B29" s="371" t="s">
        <v>917</v>
      </c>
      <c r="C29" s="457">
        <v>1293.285</v>
      </c>
      <c r="D29" s="17">
        <v>0</v>
      </c>
      <c r="E29" s="459">
        <v>827.3720000000001</v>
      </c>
      <c r="F29" s="459">
        <v>1264.7508010251754</v>
      </c>
      <c r="G29" s="538">
        <f t="shared" si="0"/>
        <v>-437.37880102517533</v>
      </c>
      <c r="H29" s="25"/>
      <c r="I29" s="25"/>
      <c r="J29" s="25"/>
      <c r="K29" s="25"/>
      <c r="L29" s="17"/>
    </row>
    <row r="30" spans="1:12" ht="14.25">
      <c r="A30" s="370">
        <v>19</v>
      </c>
      <c r="B30" s="371" t="s">
        <v>918</v>
      </c>
      <c r="C30" s="457">
        <v>3239.481</v>
      </c>
      <c r="D30" s="17">
        <v>0</v>
      </c>
      <c r="E30" s="459">
        <v>2058.9120000000003</v>
      </c>
      <c r="F30" s="459">
        <v>3163.580593655094</v>
      </c>
      <c r="G30" s="538">
        <f t="shared" si="0"/>
        <v>-1104.668593655094</v>
      </c>
      <c r="H30" s="25"/>
      <c r="I30" s="25"/>
      <c r="J30" s="25"/>
      <c r="K30" s="25"/>
      <c r="L30" s="17"/>
    </row>
    <row r="31" spans="1:12" ht="14.25">
      <c r="A31" s="370">
        <v>20</v>
      </c>
      <c r="B31" s="371" t="s">
        <v>919</v>
      </c>
      <c r="C31" s="457">
        <v>1420.258</v>
      </c>
      <c r="D31" s="17">
        <v>0</v>
      </c>
      <c r="E31" s="459">
        <v>728.073</v>
      </c>
      <c r="F31" s="459">
        <v>1388.9869844439072</v>
      </c>
      <c r="G31" s="538">
        <f t="shared" si="0"/>
        <v>-660.9139844439072</v>
      </c>
      <c r="H31" s="25"/>
      <c r="I31" s="25"/>
      <c r="J31" s="25"/>
      <c r="K31" s="25"/>
      <c r="L31" s="17"/>
    </row>
    <row r="32" spans="1:12" ht="14.25">
      <c r="A32" s="370">
        <v>21</v>
      </c>
      <c r="B32" s="371" t="s">
        <v>920</v>
      </c>
      <c r="C32" s="457">
        <v>2465.631</v>
      </c>
      <c r="D32" s="17">
        <v>0</v>
      </c>
      <c r="E32" s="459">
        <v>2279.188</v>
      </c>
      <c r="F32" s="459">
        <v>2410.8465299615186</v>
      </c>
      <c r="G32" s="538">
        <f t="shared" si="0"/>
        <v>-131.65852996151852</v>
      </c>
      <c r="H32" s="25"/>
      <c r="I32" s="25"/>
      <c r="J32" s="25"/>
      <c r="K32" s="25"/>
      <c r="L32" s="17"/>
    </row>
    <row r="33" spans="1:12" ht="14.25">
      <c r="A33" s="370">
        <v>22</v>
      </c>
      <c r="B33" s="371" t="s">
        <v>921</v>
      </c>
      <c r="C33" s="457">
        <v>1312.289</v>
      </c>
      <c r="D33" s="17">
        <v>0</v>
      </c>
      <c r="E33" s="459">
        <v>724.797</v>
      </c>
      <c r="F33" s="459">
        <v>1283.78464891327</v>
      </c>
      <c r="G33" s="538">
        <f t="shared" si="0"/>
        <v>-558.98764891327</v>
      </c>
      <c r="H33" s="25"/>
      <c r="I33" s="25"/>
      <c r="J33" s="25"/>
      <c r="K33" s="25"/>
      <c r="L33" s="17"/>
    </row>
    <row r="34" spans="1:12" ht="14.25">
      <c r="A34" s="370">
        <v>23</v>
      </c>
      <c r="B34" s="371" t="s">
        <v>922</v>
      </c>
      <c r="C34" s="457">
        <v>2868.197</v>
      </c>
      <c r="D34" s="17">
        <v>0</v>
      </c>
      <c r="E34" s="459">
        <v>2069.34</v>
      </c>
      <c r="F34" s="459">
        <v>2804.4234740542834</v>
      </c>
      <c r="G34" s="538">
        <f t="shared" si="0"/>
        <v>-735.0834740542832</v>
      </c>
      <c r="H34" s="25"/>
      <c r="I34" s="25"/>
      <c r="J34" s="25"/>
      <c r="K34" s="25"/>
      <c r="L34" s="17"/>
    </row>
    <row r="35" spans="1:12" ht="14.25">
      <c r="A35" s="370">
        <v>24</v>
      </c>
      <c r="B35" s="371" t="s">
        <v>923</v>
      </c>
      <c r="C35" s="457">
        <v>2646.8979999999997</v>
      </c>
      <c r="D35" s="17">
        <v>0</v>
      </c>
      <c r="E35" s="459">
        <v>1724.0420000000001</v>
      </c>
      <c r="F35" s="459">
        <v>2586.9580140650905</v>
      </c>
      <c r="G35" s="538">
        <f t="shared" si="0"/>
        <v>-862.9160140650904</v>
      </c>
      <c r="H35" s="25"/>
      <c r="I35" s="25"/>
      <c r="J35" s="25"/>
      <c r="K35" s="25"/>
      <c r="L35" s="17"/>
    </row>
    <row r="36" spans="1:12" ht="14.25">
      <c r="A36" s="370">
        <v>25</v>
      </c>
      <c r="B36" s="371" t="s">
        <v>924</v>
      </c>
      <c r="C36" s="457">
        <v>1502.5969999999998</v>
      </c>
      <c r="D36" s="17">
        <v>0</v>
      </c>
      <c r="E36" s="459">
        <v>1394.6129999999998</v>
      </c>
      <c r="F36" s="459">
        <v>1468.671059500845</v>
      </c>
      <c r="G36" s="538">
        <f t="shared" si="0"/>
        <v>-74.05805950084527</v>
      </c>
      <c r="H36" s="25"/>
      <c r="I36" s="25"/>
      <c r="J36" s="25"/>
      <c r="K36" s="25"/>
      <c r="L36" s="17"/>
    </row>
    <row r="37" spans="1:12" ht="14.25">
      <c r="A37" s="370">
        <v>26</v>
      </c>
      <c r="B37" s="371" t="s">
        <v>925</v>
      </c>
      <c r="C37" s="457">
        <v>3032.346</v>
      </c>
      <c r="D37" s="17">
        <v>0</v>
      </c>
      <c r="E37" s="459">
        <v>1372.594</v>
      </c>
      <c r="F37" s="459">
        <v>2966.0368805582902</v>
      </c>
      <c r="G37" s="538">
        <f t="shared" si="0"/>
        <v>-1593.4428805582902</v>
      </c>
      <c r="H37" s="25"/>
      <c r="I37" s="25"/>
      <c r="J37" s="25"/>
      <c r="K37" s="25"/>
      <c r="L37" s="17"/>
    </row>
    <row r="38" spans="1:12" ht="14.25">
      <c r="A38" s="370">
        <v>27</v>
      </c>
      <c r="B38" s="371" t="s">
        <v>926</v>
      </c>
      <c r="C38" s="457">
        <v>2022.421</v>
      </c>
      <c r="D38" s="17">
        <v>0</v>
      </c>
      <c r="E38" s="459">
        <v>1231.563</v>
      </c>
      <c r="F38" s="459">
        <v>1974.2779337553952</v>
      </c>
      <c r="G38" s="538">
        <f t="shared" si="0"/>
        <v>-742.7149337553951</v>
      </c>
      <c r="H38" s="25"/>
      <c r="I38" s="25"/>
      <c r="J38" s="25"/>
      <c r="K38" s="25"/>
      <c r="L38" s="17"/>
    </row>
    <row r="39" spans="1:12" ht="14.25">
      <c r="A39" s="370">
        <v>28</v>
      </c>
      <c r="B39" s="371" t="s">
        <v>927</v>
      </c>
      <c r="C39" s="457">
        <v>2836.5629999999996</v>
      </c>
      <c r="D39" s="17">
        <v>0</v>
      </c>
      <c r="E39" s="459">
        <v>2401.7790000000005</v>
      </c>
      <c r="F39" s="459">
        <v>2770.8984172030555</v>
      </c>
      <c r="G39" s="538">
        <f t="shared" si="0"/>
        <v>-369.11941720305504</v>
      </c>
      <c r="H39" s="25"/>
      <c r="I39" s="25"/>
      <c r="J39" s="25"/>
      <c r="K39" s="25"/>
      <c r="L39" s="17"/>
    </row>
    <row r="40" spans="1:12" ht="14.25">
      <c r="A40" s="370">
        <v>29</v>
      </c>
      <c r="B40" s="371" t="s">
        <v>928</v>
      </c>
      <c r="C40" s="457">
        <v>1422.522</v>
      </c>
      <c r="D40" s="17">
        <v>0</v>
      </c>
      <c r="E40" s="459">
        <v>630.856</v>
      </c>
      <c r="F40" s="459">
        <v>1391.4798118982453</v>
      </c>
      <c r="G40" s="538">
        <f t="shared" si="0"/>
        <v>-760.6238118982453</v>
      </c>
      <c r="H40" s="25"/>
      <c r="I40" s="25"/>
      <c r="J40" s="25"/>
      <c r="K40" s="25"/>
      <c r="L40" s="17"/>
    </row>
    <row r="41" spans="1:12" ht="14.25">
      <c r="A41" s="370">
        <v>30</v>
      </c>
      <c r="B41" s="371" t="s">
        <v>929</v>
      </c>
      <c r="C41" s="457">
        <v>4093.3239999999996</v>
      </c>
      <c r="D41" s="17">
        <v>0</v>
      </c>
      <c r="E41" s="459">
        <v>1970.297</v>
      </c>
      <c r="F41" s="459">
        <v>3998.950927341045</v>
      </c>
      <c r="G41" s="538">
        <f t="shared" si="0"/>
        <v>-2028.653927341045</v>
      </c>
      <c r="H41" s="25"/>
      <c r="I41" s="25"/>
      <c r="J41" s="25"/>
      <c r="K41" s="25"/>
      <c r="L41" s="17"/>
    </row>
    <row r="42" spans="1:12" ht="14.25">
      <c r="A42" s="370">
        <v>31</v>
      </c>
      <c r="B42" s="371" t="s">
        <v>930</v>
      </c>
      <c r="C42" s="457">
        <v>3731.9840000000004</v>
      </c>
      <c r="D42" s="17">
        <v>0</v>
      </c>
      <c r="E42" s="459">
        <v>3683.126</v>
      </c>
      <c r="F42" s="459">
        <v>3646.5949085266993</v>
      </c>
      <c r="G42" s="538">
        <f t="shared" si="0"/>
        <v>36.531091473300876</v>
      </c>
      <c r="H42" s="25"/>
      <c r="I42" s="25"/>
      <c r="J42" s="25"/>
      <c r="K42" s="25"/>
      <c r="L42" s="17"/>
    </row>
    <row r="43" spans="1:12" ht="14.25">
      <c r="A43" s="370">
        <v>32</v>
      </c>
      <c r="B43" s="371" t="s">
        <v>931</v>
      </c>
      <c r="C43" s="457">
        <v>2409.2079999999996</v>
      </c>
      <c r="D43" s="17">
        <v>0</v>
      </c>
      <c r="E43" s="459">
        <v>1092.76</v>
      </c>
      <c r="F43" s="459">
        <v>2355.806066628291</v>
      </c>
      <c r="G43" s="538">
        <f t="shared" si="0"/>
        <v>-1263.0460666282909</v>
      </c>
      <c r="H43" s="25"/>
      <c r="I43" s="25"/>
      <c r="J43" s="25"/>
      <c r="K43" s="25"/>
      <c r="L43" s="17"/>
    </row>
    <row r="44" spans="1:12" ht="14.25">
      <c r="A44" s="372"/>
      <c r="B44" s="373" t="s">
        <v>85</v>
      </c>
      <c r="C44" s="457">
        <v>66791.01</v>
      </c>
      <c r="D44" s="17">
        <v>0</v>
      </c>
      <c r="E44" s="459">
        <v>44864.63</v>
      </c>
      <c r="F44" s="459">
        <v>65273.97945</v>
      </c>
      <c r="G44" s="538">
        <f>D44+E44-F44</f>
        <v>-20409.34945</v>
      </c>
      <c r="H44" s="25"/>
      <c r="I44" s="25"/>
      <c r="J44" s="25"/>
      <c r="K44" s="25"/>
      <c r="L44" s="17"/>
    </row>
    <row r="45" spans="1:12" ht="12.75">
      <c r="A45" s="18" t="s">
        <v>652</v>
      </c>
      <c r="B45" s="19"/>
      <c r="C45" s="19"/>
      <c r="D45" s="19"/>
      <c r="E45" s="19"/>
      <c r="F45" s="19"/>
      <c r="G45" s="19"/>
      <c r="H45" s="19"/>
      <c r="I45" s="19"/>
      <c r="J45" s="19"/>
      <c r="K45" s="19"/>
      <c r="L45" s="19"/>
    </row>
    <row r="46" spans="1:12" ht="15.75" customHeight="1">
      <c r="A46" s="13"/>
      <c r="B46" s="13"/>
      <c r="C46" s="13"/>
      <c r="D46" s="13"/>
      <c r="E46" s="13"/>
      <c r="F46" s="13"/>
      <c r="G46" s="13"/>
      <c r="H46" s="13"/>
      <c r="I46" s="13"/>
      <c r="J46" s="13"/>
      <c r="K46" s="13"/>
      <c r="L46" s="13"/>
    </row>
    <row r="47" spans="1:12" ht="15.75" customHeight="1">
      <c r="A47" s="13"/>
      <c r="B47" s="13"/>
      <c r="C47" s="567">
        <v>66477.972</v>
      </c>
      <c r="D47" s="13"/>
      <c r="E47" s="13"/>
      <c r="F47" s="13"/>
      <c r="G47" s="619" t="s">
        <v>887</v>
      </c>
      <c r="H47" s="619"/>
      <c r="I47" s="619"/>
      <c r="J47" s="619"/>
      <c r="K47" s="619"/>
      <c r="L47" s="13"/>
    </row>
    <row r="48" spans="1:12" ht="14.25" customHeight="1">
      <c r="A48" s="79"/>
      <c r="B48" s="79"/>
      <c r="C48" s="79"/>
      <c r="D48" s="79"/>
      <c r="E48" s="79"/>
      <c r="F48" s="13"/>
      <c r="G48" s="619" t="s">
        <v>888</v>
      </c>
      <c r="H48" s="619"/>
      <c r="I48" s="619"/>
      <c r="J48" s="619"/>
      <c r="K48" s="619"/>
      <c r="L48" s="79"/>
    </row>
    <row r="49" spans="1:12" ht="12.75">
      <c r="A49" s="79"/>
      <c r="B49" s="79"/>
      <c r="C49" s="79"/>
      <c r="D49" s="79"/>
      <c r="E49" s="79"/>
      <c r="I49" s="642"/>
      <c r="J49" s="744"/>
      <c r="K49" s="744"/>
      <c r="L49" s="79"/>
    </row>
    <row r="50" spans="1:12" ht="12.75">
      <c r="A50" s="79"/>
      <c r="B50" s="79"/>
      <c r="C50" s="79"/>
      <c r="D50" s="79"/>
      <c r="E50" s="79"/>
      <c r="F50" s="645" t="s">
        <v>889</v>
      </c>
      <c r="G50" s="645"/>
      <c r="H50" s="79"/>
      <c r="I50" s="79"/>
      <c r="J50" s="79"/>
      <c r="K50" s="79"/>
      <c r="L50" s="79"/>
    </row>
    <row r="51" spans="1:13" ht="12.75">
      <c r="A51" s="13"/>
      <c r="B51" s="13"/>
      <c r="C51" s="13"/>
      <c r="D51" s="13"/>
      <c r="E51" s="13"/>
      <c r="F51" s="79"/>
      <c r="G51" s="79"/>
      <c r="H51" s="79"/>
      <c r="I51" s="79"/>
      <c r="J51" s="79"/>
      <c r="K51" s="79"/>
      <c r="L51" s="33"/>
      <c r="M51" s="33"/>
    </row>
    <row r="52" spans="1:11" ht="15">
      <c r="A52" s="13"/>
      <c r="F52" s="13"/>
      <c r="G52" s="619" t="s">
        <v>890</v>
      </c>
      <c r="H52" s="619"/>
      <c r="I52" s="619"/>
      <c r="J52" s="619"/>
      <c r="K52" s="619"/>
    </row>
    <row r="53" spans="1:12" ht="12.75">
      <c r="A53" s="394"/>
      <c r="B53" s="394"/>
      <c r="C53" s="394"/>
      <c r="D53" s="394"/>
      <c r="E53" s="394"/>
      <c r="L53" s="394"/>
    </row>
  </sheetData>
  <sheetProtection/>
  <mergeCells count="17">
    <mergeCell ref="G52:K52"/>
    <mergeCell ref="H22:L27"/>
    <mergeCell ref="I8:L8"/>
    <mergeCell ref="A9:A10"/>
    <mergeCell ref="B9:B10"/>
    <mergeCell ref="C9:G9"/>
    <mergeCell ref="H9:L9"/>
    <mergeCell ref="G47:K47"/>
    <mergeCell ref="G48:K48"/>
    <mergeCell ref="I49:K49"/>
    <mergeCell ref="F50:G50"/>
    <mergeCell ref="F7:L7"/>
    <mergeCell ref="A7:B7"/>
    <mergeCell ref="L1:M1"/>
    <mergeCell ref="A2:L2"/>
    <mergeCell ref="A3:L3"/>
    <mergeCell ref="A5:L5"/>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6" r:id="rId1"/>
  <rowBreaks count="1" manualBreakCount="1">
    <brk id="52" max="255" man="1"/>
  </rowBreaks>
</worksheet>
</file>

<file path=xl/worksheets/sheet21.xml><?xml version="1.0" encoding="utf-8"?>
<worksheet xmlns="http://schemas.openxmlformats.org/spreadsheetml/2006/main" xmlns:r="http://schemas.openxmlformats.org/officeDocument/2006/relationships">
  <sheetPr>
    <pageSetUpPr fitToPage="1"/>
  </sheetPr>
  <dimension ref="A1:M53"/>
  <sheetViews>
    <sheetView zoomScaleSheetLayoutView="70" zoomScalePageLayoutView="0" workbookViewId="0" topLeftCell="A33">
      <selection activeCell="E48" sqref="E48"/>
    </sheetView>
  </sheetViews>
  <sheetFormatPr defaultColWidth="9.140625" defaultRowHeight="12.75"/>
  <cols>
    <col min="1" max="1" width="5.7109375" style="137" customWidth="1"/>
    <col min="2" max="2" width="16.28125" style="137" customWidth="1"/>
    <col min="3" max="3" width="13.00390625" style="137" customWidth="1"/>
    <col min="4" max="4" width="12.00390625" style="137" customWidth="1"/>
    <col min="5" max="5" width="12.421875" style="137" customWidth="1"/>
    <col min="6" max="6" width="12.7109375" style="137" customWidth="1"/>
    <col min="7" max="7" width="13.140625" style="137" customWidth="1"/>
    <col min="8" max="8" width="12.7109375" style="137" customWidth="1"/>
    <col min="9" max="9" width="12.140625" style="137" customWidth="1"/>
    <col min="10" max="10" width="12.140625" style="270" customWidth="1"/>
    <col min="11" max="11" width="16.57421875" style="137" customWidth="1"/>
    <col min="12" max="12" width="13.140625" style="137" customWidth="1"/>
    <col min="13" max="13" width="12.7109375" style="137" customWidth="1"/>
    <col min="14" max="16384" width="9.140625" style="137" customWidth="1"/>
  </cols>
  <sheetData>
    <row r="1" spans="11:13" ht="12.75">
      <c r="K1" s="630" t="s">
        <v>198</v>
      </c>
      <c r="L1" s="630"/>
      <c r="M1" s="630"/>
    </row>
    <row r="2" ht="12.75" customHeight="1"/>
    <row r="3" spans="2:11" ht="15.75">
      <c r="B3" s="761" t="s">
        <v>0</v>
      </c>
      <c r="C3" s="761"/>
      <c r="D3" s="761"/>
      <c r="E3" s="761"/>
      <c r="F3" s="761"/>
      <c r="G3" s="761"/>
      <c r="H3" s="761"/>
      <c r="I3" s="761"/>
      <c r="J3" s="761"/>
      <c r="K3" s="761"/>
    </row>
    <row r="4" spans="2:11" ht="20.25">
      <c r="B4" s="762" t="s">
        <v>690</v>
      </c>
      <c r="C4" s="762"/>
      <c r="D4" s="762"/>
      <c r="E4" s="762"/>
      <c r="F4" s="762"/>
      <c r="G4" s="762"/>
      <c r="H4" s="762"/>
      <c r="I4" s="762"/>
      <c r="J4" s="762"/>
      <c r="K4" s="762"/>
    </row>
    <row r="5" ht="10.5" customHeight="1"/>
    <row r="6" spans="1:11" ht="15.75">
      <c r="A6" s="256" t="s">
        <v>821</v>
      </c>
      <c r="B6" s="256"/>
      <c r="C6" s="256"/>
      <c r="D6" s="256"/>
      <c r="E6" s="256"/>
      <c r="F6" s="256"/>
      <c r="G6" s="256"/>
      <c r="H6" s="256"/>
      <c r="I6" s="256"/>
      <c r="J6" s="271"/>
      <c r="K6" s="256"/>
    </row>
    <row r="7" spans="2:13" ht="15.75">
      <c r="B7" s="138"/>
      <c r="C7" s="138"/>
      <c r="D7" s="138"/>
      <c r="E7" s="138"/>
      <c r="F7" s="138"/>
      <c r="G7" s="138"/>
      <c r="H7" s="138"/>
      <c r="L7" s="767" t="s">
        <v>179</v>
      </c>
      <c r="M7" s="767"/>
    </row>
    <row r="8" spans="1:13" ht="15.75">
      <c r="A8" s="137" t="s">
        <v>1010</v>
      </c>
      <c r="B8" s="137" t="s">
        <v>1009</v>
      </c>
      <c r="C8" s="138"/>
      <c r="D8" s="138"/>
      <c r="E8" s="138"/>
      <c r="F8" s="138"/>
      <c r="G8" s="715" t="s">
        <v>765</v>
      </c>
      <c r="H8" s="715"/>
      <c r="I8" s="715"/>
      <c r="J8" s="715"/>
      <c r="K8" s="715"/>
      <c r="L8" s="715"/>
      <c r="M8" s="715"/>
    </row>
    <row r="9" spans="1:13" ht="12.75">
      <c r="A9" s="771" t="s">
        <v>20</v>
      </c>
      <c r="B9" s="774" t="s">
        <v>3</v>
      </c>
      <c r="C9" s="763" t="s">
        <v>745</v>
      </c>
      <c r="D9" s="763" t="s">
        <v>776</v>
      </c>
      <c r="E9" s="763" t="s">
        <v>211</v>
      </c>
      <c r="F9" s="763" t="s">
        <v>210</v>
      </c>
      <c r="G9" s="763"/>
      <c r="H9" s="763" t="s">
        <v>176</v>
      </c>
      <c r="I9" s="763"/>
      <c r="J9" s="764" t="s">
        <v>422</v>
      </c>
      <c r="K9" s="763" t="s">
        <v>178</v>
      </c>
      <c r="L9" s="763" t="s">
        <v>399</v>
      </c>
      <c r="M9" s="763" t="s">
        <v>225</v>
      </c>
    </row>
    <row r="10" spans="1:13" ht="12.75">
      <c r="A10" s="772"/>
      <c r="B10" s="774"/>
      <c r="C10" s="763"/>
      <c r="D10" s="763"/>
      <c r="E10" s="763"/>
      <c r="F10" s="763"/>
      <c r="G10" s="763"/>
      <c r="H10" s="763"/>
      <c r="I10" s="763"/>
      <c r="J10" s="765"/>
      <c r="K10" s="763"/>
      <c r="L10" s="763"/>
      <c r="M10" s="763"/>
    </row>
    <row r="11" spans="1:13" ht="27" customHeight="1">
      <c r="A11" s="773"/>
      <c r="B11" s="774"/>
      <c r="C11" s="763"/>
      <c r="D11" s="763"/>
      <c r="E11" s="763"/>
      <c r="F11" s="139" t="s">
        <v>177</v>
      </c>
      <c r="G11" s="139" t="s">
        <v>226</v>
      </c>
      <c r="H11" s="139" t="s">
        <v>177</v>
      </c>
      <c r="I11" s="139" t="s">
        <v>226</v>
      </c>
      <c r="J11" s="766"/>
      <c r="K11" s="763"/>
      <c r="L11" s="763"/>
      <c r="M11" s="763"/>
    </row>
    <row r="12" spans="1:13" ht="12.75">
      <c r="A12" s="144">
        <v>1</v>
      </c>
      <c r="B12" s="144">
        <v>2</v>
      </c>
      <c r="C12" s="144">
        <v>3</v>
      </c>
      <c r="D12" s="144">
        <v>4</v>
      </c>
      <c r="E12" s="144">
        <v>5</v>
      </c>
      <c r="F12" s="144">
        <v>6</v>
      </c>
      <c r="G12" s="144">
        <v>7</v>
      </c>
      <c r="H12" s="144">
        <v>8</v>
      </c>
      <c r="I12" s="144">
        <v>9</v>
      </c>
      <c r="J12" s="272"/>
      <c r="K12" s="144">
        <v>10</v>
      </c>
      <c r="L12" s="163">
        <v>11</v>
      </c>
      <c r="M12" s="163">
        <v>12</v>
      </c>
    </row>
    <row r="13" spans="1:13" ht="15" customHeight="1">
      <c r="A13" s="370">
        <v>1</v>
      </c>
      <c r="B13" s="371" t="s">
        <v>900</v>
      </c>
      <c r="C13" s="464">
        <v>55.07</v>
      </c>
      <c r="D13" s="466">
        <v>19.3</v>
      </c>
      <c r="E13" s="464">
        <v>35.77</v>
      </c>
      <c r="F13" s="469">
        <v>1095.087</v>
      </c>
      <c r="G13" s="466">
        <f aca="true" t="shared" si="0" ref="G13:G45">F13*3000/100000</f>
        <v>32.85261</v>
      </c>
      <c r="H13" s="469">
        <v>1095.087</v>
      </c>
      <c r="I13" s="466">
        <v>32.85261</v>
      </c>
      <c r="J13" s="473">
        <v>0</v>
      </c>
      <c r="K13" s="466">
        <f>D13+E13-I13</f>
        <v>22.21739000000001</v>
      </c>
      <c r="L13" s="768" t="s">
        <v>956</v>
      </c>
      <c r="M13" s="768" t="s">
        <v>956</v>
      </c>
    </row>
    <row r="14" spans="1:13" ht="15" customHeight="1">
      <c r="A14" s="370">
        <v>2</v>
      </c>
      <c r="B14" s="371" t="s">
        <v>901</v>
      </c>
      <c r="C14" s="464">
        <v>98.56</v>
      </c>
      <c r="D14" s="466">
        <v>37.28</v>
      </c>
      <c r="E14" s="464">
        <v>61.28</v>
      </c>
      <c r="F14" s="469">
        <v>2185.445</v>
      </c>
      <c r="G14" s="466">
        <f t="shared" si="0"/>
        <v>65.56335000000001</v>
      </c>
      <c r="H14" s="469">
        <v>2185.445</v>
      </c>
      <c r="I14" s="466">
        <v>65.56335000000001</v>
      </c>
      <c r="J14" s="473">
        <v>0</v>
      </c>
      <c r="K14" s="466">
        <f aca="true" t="shared" si="1" ref="K14:K45">D14+E14-I14</f>
        <v>32.99664999999999</v>
      </c>
      <c r="L14" s="769"/>
      <c r="M14" s="769"/>
    </row>
    <row r="15" spans="1:13" ht="15" customHeight="1">
      <c r="A15" s="370">
        <v>3</v>
      </c>
      <c r="B15" s="371" t="s">
        <v>902</v>
      </c>
      <c r="C15" s="464">
        <v>112.65</v>
      </c>
      <c r="D15" s="466">
        <v>41.16</v>
      </c>
      <c r="E15" s="464">
        <v>71.5</v>
      </c>
      <c r="F15" s="469">
        <v>1924.172</v>
      </c>
      <c r="G15" s="466">
        <f t="shared" si="0"/>
        <v>57.72516</v>
      </c>
      <c r="H15" s="469">
        <v>1924.172</v>
      </c>
      <c r="I15" s="466">
        <v>57.72516</v>
      </c>
      <c r="J15" s="473">
        <v>0</v>
      </c>
      <c r="K15" s="466">
        <f t="shared" si="1"/>
        <v>54.934839999999994</v>
      </c>
      <c r="L15" s="769"/>
      <c r="M15" s="769"/>
    </row>
    <row r="16" spans="1:13" ht="15" customHeight="1">
      <c r="A16" s="370">
        <v>4</v>
      </c>
      <c r="B16" s="371" t="s">
        <v>903</v>
      </c>
      <c r="C16" s="464">
        <v>137.76</v>
      </c>
      <c r="D16" s="466">
        <v>46.79</v>
      </c>
      <c r="E16" s="464">
        <v>90.97</v>
      </c>
      <c r="F16" s="469">
        <v>3199.242</v>
      </c>
      <c r="G16" s="466">
        <f t="shared" si="0"/>
        <v>95.97726</v>
      </c>
      <c r="H16" s="469">
        <v>3199.242</v>
      </c>
      <c r="I16" s="466">
        <v>95.97726</v>
      </c>
      <c r="J16" s="473">
        <v>0</v>
      </c>
      <c r="K16" s="466">
        <f t="shared" si="1"/>
        <v>41.78273999999999</v>
      </c>
      <c r="L16" s="769"/>
      <c r="M16" s="769"/>
    </row>
    <row r="17" spans="1:13" ht="15" customHeight="1">
      <c r="A17" s="370">
        <v>5</v>
      </c>
      <c r="B17" s="371" t="s">
        <v>904</v>
      </c>
      <c r="C17" s="464">
        <v>102.85</v>
      </c>
      <c r="D17" s="466">
        <v>35.08</v>
      </c>
      <c r="E17" s="464">
        <v>67.76</v>
      </c>
      <c r="F17" s="469">
        <v>2040.54</v>
      </c>
      <c r="G17" s="466">
        <f t="shared" si="0"/>
        <v>61.2162</v>
      </c>
      <c r="H17" s="469">
        <v>2040.54</v>
      </c>
      <c r="I17" s="466">
        <v>61.2162</v>
      </c>
      <c r="J17" s="473">
        <v>0</v>
      </c>
      <c r="K17" s="466">
        <f t="shared" si="1"/>
        <v>41.6238</v>
      </c>
      <c r="L17" s="769"/>
      <c r="M17" s="769"/>
    </row>
    <row r="18" spans="1:13" s="141" customFormat="1" ht="15" customHeight="1">
      <c r="A18" s="370">
        <v>6</v>
      </c>
      <c r="B18" s="371" t="s">
        <v>905</v>
      </c>
      <c r="C18" s="465">
        <v>129.74</v>
      </c>
      <c r="D18" s="467">
        <v>47.06</v>
      </c>
      <c r="E18" s="465">
        <v>82.68</v>
      </c>
      <c r="F18" s="470">
        <v>3029.714</v>
      </c>
      <c r="G18" s="466">
        <f t="shared" si="0"/>
        <v>90.89142</v>
      </c>
      <c r="H18" s="470">
        <v>3029.714</v>
      </c>
      <c r="I18" s="466">
        <v>90.89142</v>
      </c>
      <c r="J18" s="473">
        <v>0</v>
      </c>
      <c r="K18" s="466">
        <f t="shared" si="1"/>
        <v>38.84858000000001</v>
      </c>
      <c r="L18" s="769"/>
      <c r="M18" s="769"/>
    </row>
    <row r="19" spans="1:13" s="141" customFormat="1" ht="15" customHeight="1">
      <c r="A19" s="370">
        <v>7</v>
      </c>
      <c r="B19" s="371" t="s">
        <v>906</v>
      </c>
      <c r="C19" s="465">
        <v>98.49</v>
      </c>
      <c r="D19" s="467">
        <v>35.97</v>
      </c>
      <c r="E19" s="465">
        <v>62.52</v>
      </c>
      <c r="F19" s="470">
        <v>1920.093</v>
      </c>
      <c r="G19" s="466">
        <f t="shared" si="0"/>
        <v>57.60279</v>
      </c>
      <c r="H19" s="470">
        <v>1920.093</v>
      </c>
      <c r="I19" s="466">
        <v>57.60279</v>
      </c>
      <c r="J19" s="473">
        <v>0</v>
      </c>
      <c r="K19" s="466">
        <f t="shared" si="1"/>
        <v>40.88721000000001</v>
      </c>
      <c r="L19" s="769"/>
      <c r="M19" s="769"/>
    </row>
    <row r="20" spans="1:13" ht="15.75" customHeight="1">
      <c r="A20" s="370">
        <v>8</v>
      </c>
      <c r="B20" s="371" t="s">
        <v>907</v>
      </c>
      <c r="C20" s="140">
        <v>146.72</v>
      </c>
      <c r="D20" s="466">
        <v>52.17</v>
      </c>
      <c r="E20" s="140">
        <v>94.55</v>
      </c>
      <c r="F20" s="471">
        <v>2372.951</v>
      </c>
      <c r="G20" s="466">
        <f t="shared" si="0"/>
        <v>71.18853</v>
      </c>
      <c r="H20" s="471">
        <v>2372.951</v>
      </c>
      <c r="I20" s="466">
        <v>71.18853</v>
      </c>
      <c r="J20" s="473">
        <v>0</v>
      </c>
      <c r="K20" s="466">
        <f t="shared" si="1"/>
        <v>75.53147</v>
      </c>
      <c r="L20" s="769"/>
      <c r="M20" s="769"/>
    </row>
    <row r="21" spans="1:13" ht="15.75" customHeight="1">
      <c r="A21" s="370">
        <v>9</v>
      </c>
      <c r="B21" s="371" t="s">
        <v>908</v>
      </c>
      <c r="C21" s="140">
        <v>64.48</v>
      </c>
      <c r="D21" s="468">
        <v>24.07</v>
      </c>
      <c r="E21" s="140">
        <v>40.41</v>
      </c>
      <c r="F21" s="471">
        <v>1399.343</v>
      </c>
      <c r="G21" s="466">
        <f t="shared" si="0"/>
        <v>41.98029</v>
      </c>
      <c r="H21" s="471">
        <v>1399.343</v>
      </c>
      <c r="I21" s="466">
        <v>41.98029</v>
      </c>
      <c r="J21" s="473">
        <v>0</v>
      </c>
      <c r="K21" s="466">
        <f t="shared" si="1"/>
        <v>22.499709999999993</v>
      </c>
      <c r="L21" s="769"/>
      <c r="M21" s="769"/>
    </row>
    <row r="22" spans="1:13" ht="15.75" customHeight="1">
      <c r="A22" s="370">
        <v>10</v>
      </c>
      <c r="B22" s="371" t="s">
        <v>909</v>
      </c>
      <c r="C22" s="140">
        <v>55.68</v>
      </c>
      <c r="D22" s="468">
        <v>18.66</v>
      </c>
      <c r="E22" s="140">
        <v>37.02</v>
      </c>
      <c r="F22" s="472">
        <v>1204.235</v>
      </c>
      <c r="G22" s="466">
        <f t="shared" si="0"/>
        <v>36.12705</v>
      </c>
      <c r="H22" s="472">
        <v>1204.235</v>
      </c>
      <c r="I22" s="466">
        <v>36.12705</v>
      </c>
      <c r="J22" s="473">
        <v>0</v>
      </c>
      <c r="K22" s="466">
        <f t="shared" si="1"/>
        <v>19.55295000000001</v>
      </c>
      <c r="L22" s="769"/>
      <c r="M22" s="769"/>
    </row>
    <row r="23" spans="1:13" ht="15.75" customHeight="1">
      <c r="A23" s="370">
        <v>11</v>
      </c>
      <c r="B23" s="371" t="s">
        <v>910</v>
      </c>
      <c r="C23" s="140">
        <v>132.31</v>
      </c>
      <c r="D23" s="468">
        <v>43.41</v>
      </c>
      <c r="E23" s="140">
        <v>88.9</v>
      </c>
      <c r="F23" s="472">
        <v>3775.048</v>
      </c>
      <c r="G23" s="466">
        <f t="shared" si="0"/>
        <v>113.25144</v>
      </c>
      <c r="H23" s="472">
        <v>3775.048</v>
      </c>
      <c r="I23" s="466">
        <v>113.25144</v>
      </c>
      <c r="J23" s="473">
        <v>0</v>
      </c>
      <c r="K23" s="466">
        <f t="shared" si="1"/>
        <v>19.05856</v>
      </c>
      <c r="L23" s="769"/>
      <c r="M23" s="769"/>
    </row>
    <row r="24" spans="1:13" ht="15.75" customHeight="1">
      <c r="A24" s="370">
        <v>12</v>
      </c>
      <c r="B24" s="371" t="s">
        <v>911</v>
      </c>
      <c r="C24" s="140">
        <v>124.52</v>
      </c>
      <c r="D24" s="468">
        <v>41.25</v>
      </c>
      <c r="E24" s="140">
        <v>83.27</v>
      </c>
      <c r="F24" s="472">
        <v>3051.234</v>
      </c>
      <c r="G24" s="466">
        <f t="shared" si="0"/>
        <v>91.53702</v>
      </c>
      <c r="H24" s="472">
        <v>3051.234</v>
      </c>
      <c r="I24" s="466">
        <v>91.53702</v>
      </c>
      <c r="J24" s="473">
        <v>0</v>
      </c>
      <c r="K24" s="466">
        <f t="shared" si="1"/>
        <v>32.98298</v>
      </c>
      <c r="L24" s="769"/>
      <c r="M24" s="769"/>
    </row>
    <row r="25" spans="1:13" ht="15.75" customHeight="1">
      <c r="A25" s="370">
        <v>13</v>
      </c>
      <c r="B25" s="371" t="s">
        <v>912</v>
      </c>
      <c r="C25" s="140">
        <v>101.45</v>
      </c>
      <c r="D25" s="468">
        <v>35.71</v>
      </c>
      <c r="E25" s="140">
        <v>65.74</v>
      </c>
      <c r="F25" s="472">
        <v>2815.882</v>
      </c>
      <c r="G25" s="466">
        <f t="shared" si="0"/>
        <v>84.47646</v>
      </c>
      <c r="H25" s="472">
        <v>2815.882</v>
      </c>
      <c r="I25" s="466">
        <v>84.47646</v>
      </c>
      <c r="J25" s="473">
        <v>0</v>
      </c>
      <c r="K25" s="466">
        <f t="shared" si="1"/>
        <v>16.973539999999986</v>
      </c>
      <c r="L25" s="769"/>
      <c r="M25" s="769"/>
    </row>
    <row r="26" spans="1:13" ht="15.75" customHeight="1">
      <c r="A26" s="370">
        <v>14</v>
      </c>
      <c r="B26" s="371" t="s">
        <v>913</v>
      </c>
      <c r="C26" s="140">
        <v>74.96</v>
      </c>
      <c r="D26" s="468">
        <v>26.54</v>
      </c>
      <c r="E26" s="140">
        <v>48.43</v>
      </c>
      <c r="F26" s="472">
        <v>1614.886</v>
      </c>
      <c r="G26" s="466">
        <f t="shared" si="0"/>
        <v>48.44658</v>
      </c>
      <c r="H26" s="472">
        <v>1614.886</v>
      </c>
      <c r="I26" s="466">
        <v>48.44658</v>
      </c>
      <c r="J26" s="473">
        <v>0</v>
      </c>
      <c r="K26" s="466">
        <f t="shared" si="1"/>
        <v>26.52342</v>
      </c>
      <c r="L26" s="769"/>
      <c r="M26" s="769"/>
    </row>
    <row r="27" spans="1:13" ht="15.75" customHeight="1">
      <c r="A27" s="370">
        <v>15</v>
      </c>
      <c r="B27" s="371" t="s">
        <v>914</v>
      </c>
      <c r="C27" s="140">
        <v>28.43</v>
      </c>
      <c r="D27" s="468">
        <v>9.49</v>
      </c>
      <c r="E27" s="140">
        <v>18.94</v>
      </c>
      <c r="F27" s="472">
        <v>720.76</v>
      </c>
      <c r="G27" s="466">
        <f t="shared" si="0"/>
        <v>21.6228</v>
      </c>
      <c r="H27" s="472">
        <v>720.76</v>
      </c>
      <c r="I27" s="466">
        <v>21.6228</v>
      </c>
      <c r="J27" s="473">
        <v>0</v>
      </c>
      <c r="K27" s="466">
        <f t="shared" si="1"/>
        <v>6.807199999999998</v>
      </c>
      <c r="L27" s="769"/>
      <c r="M27" s="769"/>
    </row>
    <row r="28" spans="1:13" ht="15.75" customHeight="1">
      <c r="A28" s="370">
        <v>16</v>
      </c>
      <c r="B28" s="371" t="s">
        <v>915</v>
      </c>
      <c r="C28" s="140">
        <v>33.93</v>
      </c>
      <c r="D28" s="468">
        <v>12.14</v>
      </c>
      <c r="E28" s="140">
        <v>21.79</v>
      </c>
      <c r="F28" s="472">
        <v>736.477</v>
      </c>
      <c r="G28" s="466">
        <f t="shared" si="0"/>
        <v>22.09431</v>
      </c>
      <c r="H28" s="472">
        <v>736.477</v>
      </c>
      <c r="I28" s="466">
        <v>22.09431</v>
      </c>
      <c r="J28" s="473">
        <v>0</v>
      </c>
      <c r="K28" s="466">
        <f t="shared" si="1"/>
        <v>11.83569</v>
      </c>
      <c r="L28" s="769"/>
      <c r="M28" s="769"/>
    </row>
    <row r="29" spans="1:13" ht="15.75" customHeight="1">
      <c r="A29" s="370">
        <v>17</v>
      </c>
      <c r="B29" s="371" t="s">
        <v>916</v>
      </c>
      <c r="C29" s="140">
        <v>119.81</v>
      </c>
      <c r="D29" s="468">
        <v>40.68</v>
      </c>
      <c r="E29" s="140">
        <v>79.13</v>
      </c>
      <c r="F29" s="472">
        <v>2676.061</v>
      </c>
      <c r="G29" s="466">
        <f t="shared" si="0"/>
        <v>80.28183</v>
      </c>
      <c r="H29" s="472">
        <v>2676.061</v>
      </c>
      <c r="I29" s="466">
        <v>80.28183</v>
      </c>
      <c r="J29" s="473">
        <v>0</v>
      </c>
      <c r="K29" s="466">
        <f t="shared" si="1"/>
        <v>39.52817</v>
      </c>
      <c r="L29" s="769"/>
      <c r="M29" s="769"/>
    </row>
    <row r="30" spans="1:13" ht="15.75" customHeight="1">
      <c r="A30" s="370">
        <v>18</v>
      </c>
      <c r="B30" s="371" t="s">
        <v>917</v>
      </c>
      <c r="C30" s="140">
        <v>69.24</v>
      </c>
      <c r="D30" s="468">
        <v>24.96</v>
      </c>
      <c r="E30" s="140">
        <v>44.27</v>
      </c>
      <c r="F30" s="472">
        <v>1364.264</v>
      </c>
      <c r="G30" s="466">
        <f t="shared" si="0"/>
        <v>40.92791999999999</v>
      </c>
      <c r="H30" s="472">
        <v>1364.264</v>
      </c>
      <c r="I30" s="466">
        <v>40.92791999999999</v>
      </c>
      <c r="J30" s="473">
        <v>0</v>
      </c>
      <c r="K30" s="466">
        <f t="shared" si="1"/>
        <v>28.30208000000001</v>
      </c>
      <c r="L30" s="769"/>
      <c r="M30" s="769"/>
    </row>
    <row r="31" spans="1:13" ht="15.75" customHeight="1">
      <c r="A31" s="370">
        <v>19</v>
      </c>
      <c r="B31" s="371" t="s">
        <v>918</v>
      </c>
      <c r="C31" s="140">
        <v>180.6</v>
      </c>
      <c r="D31" s="468">
        <v>61.87</v>
      </c>
      <c r="E31" s="140">
        <v>118.73</v>
      </c>
      <c r="F31" s="472">
        <v>3737.8</v>
      </c>
      <c r="G31" s="466">
        <f t="shared" si="0"/>
        <v>112.134</v>
      </c>
      <c r="H31" s="472">
        <v>3737.8</v>
      </c>
      <c r="I31" s="466">
        <v>112.134</v>
      </c>
      <c r="J31" s="473">
        <v>0</v>
      </c>
      <c r="K31" s="466">
        <f t="shared" si="1"/>
        <v>68.466</v>
      </c>
      <c r="L31" s="769"/>
      <c r="M31" s="769"/>
    </row>
    <row r="32" spans="1:13" ht="15.75" customHeight="1">
      <c r="A32" s="370">
        <v>20</v>
      </c>
      <c r="B32" s="371" t="s">
        <v>919</v>
      </c>
      <c r="C32" s="140">
        <v>75.8</v>
      </c>
      <c r="D32" s="468">
        <v>26.01</v>
      </c>
      <c r="E32" s="140">
        <v>49.79</v>
      </c>
      <c r="F32" s="472">
        <v>1462.344</v>
      </c>
      <c r="G32" s="466">
        <f t="shared" si="0"/>
        <v>43.87032</v>
      </c>
      <c r="H32" s="472">
        <v>1462.344</v>
      </c>
      <c r="I32" s="466">
        <v>43.87032</v>
      </c>
      <c r="J32" s="473">
        <v>0</v>
      </c>
      <c r="K32" s="466">
        <f t="shared" si="1"/>
        <v>31.929679999999998</v>
      </c>
      <c r="L32" s="769"/>
      <c r="M32" s="769"/>
    </row>
    <row r="33" spans="1:13" ht="15.75" customHeight="1">
      <c r="A33" s="370">
        <v>21</v>
      </c>
      <c r="B33" s="371" t="s">
        <v>920</v>
      </c>
      <c r="C33" s="140">
        <v>128.86</v>
      </c>
      <c r="D33" s="468">
        <v>45.27</v>
      </c>
      <c r="E33" s="140">
        <v>83.59</v>
      </c>
      <c r="F33" s="472">
        <v>3656.241</v>
      </c>
      <c r="G33" s="466">
        <f t="shared" si="0"/>
        <v>109.68723</v>
      </c>
      <c r="H33" s="472">
        <v>3656.241</v>
      </c>
      <c r="I33" s="466">
        <v>109.68723</v>
      </c>
      <c r="J33" s="473">
        <v>0</v>
      </c>
      <c r="K33" s="466">
        <f t="shared" si="1"/>
        <v>19.172770000000014</v>
      </c>
      <c r="L33" s="769"/>
      <c r="M33" s="769"/>
    </row>
    <row r="34" spans="1:13" ht="15.75" customHeight="1">
      <c r="A34" s="370">
        <v>22</v>
      </c>
      <c r="B34" s="371" t="s">
        <v>921</v>
      </c>
      <c r="C34" s="140">
        <v>74.59</v>
      </c>
      <c r="D34" s="468">
        <v>26.6</v>
      </c>
      <c r="E34" s="140">
        <v>47.98</v>
      </c>
      <c r="F34" s="472">
        <v>1515.4</v>
      </c>
      <c r="G34" s="466">
        <f t="shared" si="0"/>
        <v>45.462</v>
      </c>
      <c r="H34" s="472">
        <v>1515.4</v>
      </c>
      <c r="I34" s="466">
        <v>45.462</v>
      </c>
      <c r="J34" s="473">
        <v>0</v>
      </c>
      <c r="K34" s="466">
        <f t="shared" si="1"/>
        <v>29.117999999999995</v>
      </c>
      <c r="L34" s="769"/>
      <c r="M34" s="769"/>
    </row>
    <row r="35" spans="1:13" ht="15.75" customHeight="1">
      <c r="A35" s="370">
        <v>23</v>
      </c>
      <c r="B35" s="371" t="s">
        <v>922</v>
      </c>
      <c r="C35" s="140">
        <v>139.04</v>
      </c>
      <c r="D35" s="468">
        <v>47.97</v>
      </c>
      <c r="E35" s="140">
        <v>91.07</v>
      </c>
      <c r="F35" s="472">
        <v>3442.362</v>
      </c>
      <c r="G35" s="466">
        <f t="shared" si="0"/>
        <v>103.27086</v>
      </c>
      <c r="H35" s="472">
        <v>3442.362</v>
      </c>
      <c r="I35" s="466">
        <v>103.27086</v>
      </c>
      <c r="J35" s="473">
        <v>0</v>
      </c>
      <c r="K35" s="466">
        <f t="shared" si="1"/>
        <v>35.76913999999999</v>
      </c>
      <c r="L35" s="769"/>
      <c r="M35" s="769"/>
    </row>
    <row r="36" spans="1:13" ht="15.75" customHeight="1">
      <c r="A36" s="370">
        <v>24</v>
      </c>
      <c r="B36" s="371" t="s">
        <v>923</v>
      </c>
      <c r="C36" s="140">
        <v>129.57</v>
      </c>
      <c r="D36" s="468">
        <v>45.85</v>
      </c>
      <c r="E36" s="140">
        <v>83.74</v>
      </c>
      <c r="F36" s="472">
        <v>2958.616</v>
      </c>
      <c r="G36" s="466">
        <f t="shared" si="0"/>
        <v>88.75848</v>
      </c>
      <c r="H36" s="472">
        <v>2958.616</v>
      </c>
      <c r="I36" s="466">
        <v>88.75848</v>
      </c>
      <c r="J36" s="473">
        <v>0</v>
      </c>
      <c r="K36" s="466">
        <f t="shared" si="1"/>
        <v>40.83152</v>
      </c>
      <c r="L36" s="769"/>
      <c r="M36" s="769"/>
    </row>
    <row r="37" spans="1:13" ht="15.75" customHeight="1">
      <c r="A37" s="370">
        <v>25</v>
      </c>
      <c r="B37" s="371" t="s">
        <v>924</v>
      </c>
      <c r="C37" s="140">
        <v>76.58</v>
      </c>
      <c r="D37" s="468">
        <v>26.89</v>
      </c>
      <c r="E37" s="140">
        <v>49.69</v>
      </c>
      <c r="F37" s="472">
        <v>2083.627</v>
      </c>
      <c r="G37" s="466">
        <f t="shared" si="0"/>
        <v>62.50881</v>
      </c>
      <c r="H37" s="472">
        <v>2083.627</v>
      </c>
      <c r="I37" s="466">
        <v>62.50881</v>
      </c>
      <c r="J37" s="473">
        <v>0</v>
      </c>
      <c r="K37" s="466">
        <f t="shared" si="1"/>
        <v>14.071190000000001</v>
      </c>
      <c r="L37" s="769"/>
      <c r="M37" s="769"/>
    </row>
    <row r="38" spans="1:13" ht="15.75" customHeight="1">
      <c r="A38" s="370">
        <v>26</v>
      </c>
      <c r="B38" s="371" t="s">
        <v>925</v>
      </c>
      <c r="C38" s="140">
        <v>174.46</v>
      </c>
      <c r="D38" s="468">
        <v>62.6</v>
      </c>
      <c r="E38" s="140">
        <v>111.86</v>
      </c>
      <c r="F38" s="472">
        <v>3407.764</v>
      </c>
      <c r="G38" s="466">
        <f t="shared" si="0"/>
        <v>102.23292</v>
      </c>
      <c r="H38" s="472">
        <v>3407.764</v>
      </c>
      <c r="I38" s="466">
        <v>102.23292</v>
      </c>
      <c r="J38" s="473">
        <v>0</v>
      </c>
      <c r="K38" s="466">
        <f t="shared" si="1"/>
        <v>72.22708000000002</v>
      </c>
      <c r="L38" s="769"/>
      <c r="M38" s="769"/>
    </row>
    <row r="39" spans="1:13" ht="15.75" customHeight="1">
      <c r="A39" s="370">
        <v>27</v>
      </c>
      <c r="B39" s="371" t="s">
        <v>926</v>
      </c>
      <c r="C39" s="140">
        <v>100.68</v>
      </c>
      <c r="D39" s="468">
        <v>36.43</v>
      </c>
      <c r="E39" s="140">
        <v>64.25</v>
      </c>
      <c r="F39" s="472">
        <v>1663.015</v>
      </c>
      <c r="G39" s="466">
        <f t="shared" si="0"/>
        <v>49.89045</v>
      </c>
      <c r="H39" s="472">
        <v>1663.015</v>
      </c>
      <c r="I39" s="466">
        <v>49.89045</v>
      </c>
      <c r="J39" s="473">
        <v>0</v>
      </c>
      <c r="K39" s="466">
        <f t="shared" si="1"/>
        <v>50.789550000000006</v>
      </c>
      <c r="L39" s="769"/>
      <c r="M39" s="769"/>
    </row>
    <row r="40" spans="1:13" ht="15.75" customHeight="1">
      <c r="A40" s="370">
        <v>28</v>
      </c>
      <c r="B40" s="371" t="s">
        <v>927</v>
      </c>
      <c r="C40" s="140">
        <v>165.16</v>
      </c>
      <c r="D40" s="468">
        <v>55.72</v>
      </c>
      <c r="E40" s="140">
        <v>109.44</v>
      </c>
      <c r="F40" s="472">
        <v>4018.438</v>
      </c>
      <c r="G40" s="466">
        <f t="shared" si="0"/>
        <v>120.55314</v>
      </c>
      <c r="H40" s="472">
        <v>4018.438</v>
      </c>
      <c r="I40" s="466">
        <v>120.55314</v>
      </c>
      <c r="J40" s="473">
        <v>0</v>
      </c>
      <c r="K40" s="466">
        <f t="shared" si="1"/>
        <v>44.60686</v>
      </c>
      <c r="L40" s="769"/>
      <c r="M40" s="769"/>
    </row>
    <row r="41" spans="1:13" ht="15.75" customHeight="1">
      <c r="A41" s="370">
        <v>29</v>
      </c>
      <c r="B41" s="371" t="s">
        <v>928</v>
      </c>
      <c r="C41" s="140">
        <v>93.09</v>
      </c>
      <c r="D41" s="468">
        <v>30.05</v>
      </c>
      <c r="E41" s="140">
        <v>63.04</v>
      </c>
      <c r="F41" s="472">
        <v>1615.553</v>
      </c>
      <c r="G41" s="466">
        <f t="shared" si="0"/>
        <v>48.46659</v>
      </c>
      <c r="H41" s="472">
        <v>1615.553</v>
      </c>
      <c r="I41" s="466">
        <v>48.46659</v>
      </c>
      <c r="J41" s="473">
        <v>0</v>
      </c>
      <c r="K41" s="466">
        <f t="shared" si="1"/>
        <v>44.62341000000001</v>
      </c>
      <c r="L41" s="769"/>
      <c r="M41" s="769"/>
    </row>
    <row r="42" spans="1:13" ht="15.75" customHeight="1">
      <c r="A42" s="370">
        <v>30</v>
      </c>
      <c r="B42" s="371" t="s">
        <v>929</v>
      </c>
      <c r="C42" s="140">
        <v>221.56</v>
      </c>
      <c r="D42" s="468">
        <v>76.83</v>
      </c>
      <c r="E42" s="140">
        <v>144.73</v>
      </c>
      <c r="F42" s="472">
        <v>3348.074</v>
      </c>
      <c r="G42" s="466">
        <f t="shared" si="0"/>
        <v>100.44222</v>
      </c>
      <c r="H42" s="472">
        <v>3348.074</v>
      </c>
      <c r="I42" s="466">
        <v>100.44222</v>
      </c>
      <c r="J42" s="473">
        <v>0</v>
      </c>
      <c r="K42" s="466">
        <f t="shared" si="1"/>
        <v>121.11778</v>
      </c>
      <c r="L42" s="769"/>
      <c r="M42" s="769"/>
    </row>
    <row r="43" spans="1:13" ht="15.75" customHeight="1">
      <c r="A43" s="370">
        <v>31</v>
      </c>
      <c r="B43" s="371" t="s">
        <v>930</v>
      </c>
      <c r="C43" s="140">
        <v>226.55</v>
      </c>
      <c r="D43" s="468">
        <v>74.98</v>
      </c>
      <c r="E43" s="140">
        <v>151.56</v>
      </c>
      <c r="F43" s="472">
        <v>5974.921</v>
      </c>
      <c r="G43" s="466">
        <f t="shared" si="0"/>
        <v>179.24763</v>
      </c>
      <c r="H43" s="472">
        <v>5974.921</v>
      </c>
      <c r="I43" s="466">
        <v>179.24763</v>
      </c>
      <c r="J43" s="473">
        <v>0</v>
      </c>
      <c r="K43" s="466">
        <f t="shared" si="1"/>
        <v>47.292370000000034</v>
      </c>
      <c r="L43" s="769"/>
      <c r="M43" s="769"/>
    </row>
    <row r="44" spans="1:13" ht="15.75" customHeight="1">
      <c r="A44" s="370">
        <v>32</v>
      </c>
      <c r="B44" s="371" t="s">
        <v>931</v>
      </c>
      <c r="C44" s="140">
        <v>123.35</v>
      </c>
      <c r="D44" s="468">
        <v>45.24</v>
      </c>
      <c r="E44" s="140">
        <v>78.11</v>
      </c>
      <c r="F44" s="472">
        <v>2500.019</v>
      </c>
      <c r="G44" s="466">
        <f t="shared" si="0"/>
        <v>75.00057</v>
      </c>
      <c r="H44" s="472">
        <v>2500.019</v>
      </c>
      <c r="I44" s="466">
        <v>75.00057</v>
      </c>
      <c r="J44" s="473">
        <v>0</v>
      </c>
      <c r="K44" s="466">
        <f t="shared" si="1"/>
        <v>48.34943</v>
      </c>
      <c r="L44" s="769"/>
      <c r="M44" s="769"/>
    </row>
    <row r="45" spans="1:13" ht="15.75" customHeight="1">
      <c r="A45" s="372"/>
      <c r="B45" s="373" t="s">
        <v>85</v>
      </c>
      <c r="C45" s="140">
        <f>SUM(C13:C44)</f>
        <v>3596.54</v>
      </c>
      <c r="D45" s="468">
        <f>SUM(D13:D44)</f>
        <v>1254.03</v>
      </c>
      <c r="E45" s="140">
        <f>SUM(E13:E44)</f>
        <v>2342.5099999999998</v>
      </c>
      <c r="F45" s="472">
        <f>SUM(F13:F44)</f>
        <v>78509.60800000002</v>
      </c>
      <c r="G45" s="466">
        <f t="shared" si="0"/>
        <v>2355.2882400000008</v>
      </c>
      <c r="H45" s="472">
        <v>78509.60800000002</v>
      </c>
      <c r="I45" s="466">
        <v>2355.2882400000008</v>
      </c>
      <c r="J45" s="473">
        <v>0</v>
      </c>
      <c r="K45" s="466">
        <f t="shared" si="1"/>
        <v>1241.2517599999992</v>
      </c>
      <c r="L45" s="770"/>
      <c r="M45" s="770"/>
    </row>
    <row r="47" spans="3:11" ht="15">
      <c r="C47" s="568"/>
      <c r="F47" s="13"/>
      <c r="G47" s="619" t="s">
        <v>887</v>
      </c>
      <c r="H47" s="619"/>
      <c r="I47" s="619"/>
      <c r="J47" s="619"/>
      <c r="K47" s="619"/>
    </row>
    <row r="48" spans="5:11" ht="15.75" customHeight="1">
      <c r="E48" s="568"/>
      <c r="F48" s="13"/>
      <c r="G48" s="619" t="s">
        <v>888</v>
      </c>
      <c r="H48" s="619"/>
      <c r="I48" s="619"/>
      <c r="J48" s="619"/>
      <c r="K48" s="619"/>
    </row>
    <row r="49" spans="1:13" ht="15.75" customHeight="1">
      <c r="A49" s="79"/>
      <c r="B49" s="79"/>
      <c r="C49" s="79"/>
      <c r="D49" s="79"/>
      <c r="E49" s="79"/>
      <c r="F49" s="14"/>
      <c r="G49" s="14"/>
      <c r="H49" s="14"/>
      <c r="I49" s="642"/>
      <c r="J49" s="642"/>
      <c r="K49" s="643"/>
      <c r="L49" s="79"/>
      <c r="M49" s="79"/>
    </row>
    <row r="50" spans="1:13" ht="15.75" customHeight="1">
      <c r="A50" s="79"/>
      <c r="B50" s="79"/>
      <c r="C50" s="79"/>
      <c r="D50" s="79"/>
      <c r="E50" s="79"/>
      <c r="F50" s="645" t="s">
        <v>889</v>
      </c>
      <c r="G50" s="645"/>
      <c r="H50" s="79"/>
      <c r="I50" s="79"/>
      <c r="J50" s="79"/>
      <c r="K50" s="79"/>
      <c r="L50" s="79"/>
      <c r="M50" s="79"/>
    </row>
    <row r="51" spans="1:13" ht="12.75" customHeight="1">
      <c r="A51" s="79"/>
      <c r="B51" s="79"/>
      <c r="C51" s="79"/>
      <c r="D51" s="79"/>
      <c r="E51" s="79"/>
      <c r="F51" s="79"/>
      <c r="G51" s="79"/>
      <c r="H51" s="79"/>
      <c r="I51" s="79"/>
      <c r="J51" s="79"/>
      <c r="K51" s="79"/>
      <c r="L51" s="79"/>
      <c r="M51" s="79"/>
    </row>
    <row r="52" spans="1:13" ht="15">
      <c r="A52" s="13"/>
      <c r="B52" s="13"/>
      <c r="C52" s="13"/>
      <c r="D52" s="13"/>
      <c r="E52" s="13"/>
      <c r="F52" s="13"/>
      <c r="G52" s="619" t="s">
        <v>890</v>
      </c>
      <c r="H52" s="619"/>
      <c r="I52" s="619"/>
      <c r="J52" s="619"/>
      <c r="K52" s="619"/>
      <c r="L52" s="33"/>
      <c r="M52" s="33"/>
    </row>
    <row r="53" spans="1:13" ht="12.75">
      <c r="A53" s="13"/>
      <c r="B53" s="14"/>
      <c r="C53" s="14"/>
      <c r="D53" s="14"/>
      <c r="E53" s="14"/>
      <c r="F53" s="14"/>
      <c r="G53" s="14"/>
      <c r="H53" s="14"/>
      <c r="I53" s="14"/>
      <c r="J53" s="14"/>
      <c r="K53" s="14"/>
      <c r="L53" s="14"/>
      <c r="M53" s="14"/>
    </row>
  </sheetData>
  <sheetProtection/>
  <mergeCells count="23">
    <mergeCell ref="M13:M45"/>
    <mergeCell ref="A9:A11"/>
    <mergeCell ref="M9:M11"/>
    <mergeCell ref="L9:L11"/>
    <mergeCell ref="B9:B11"/>
    <mergeCell ref="G47:K47"/>
    <mergeCell ref="G52:K52"/>
    <mergeCell ref="D9:D11"/>
    <mergeCell ref="E9:E11"/>
    <mergeCell ref="I49:K49"/>
    <mergeCell ref="K9:K11"/>
    <mergeCell ref="L13:L45"/>
    <mergeCell ref="G48:K48"/>
    <mergeCell ref="F50:G50"/>
    <mergeCell ref="K1:M1"/>
    <mergeCell ref="B3:K3"/>
    <mergeCell ref="B4:K4"/>
    <mergeCell ref="C9:C11"/>
    <mergeCell ref="J9:J11"/>
    <mergeCell ref="L7:M7"/>
    <mergeCell ref="G8:M8"/>
    <mergeCell ref="F9:G10"/>
    <mergeCell ref="H9:I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0" r:id="rId1"/>
</worksheet>
</file>

<file path=xl/worksheets/sheet22.xml><?xml version="1.0" encoding="utf-8"?>
<worksheet xmlns="http://schemas.openxmlformats.org/spreadsheetml/2006/main" xmlns:r="http://schemas.openxmlformats.org/officeDocument/2006/relationships">
  <sheetPr>
    <pageSetUpPr fitToPage="1"/>
  </sheetPr>
  <dimension ref="A1:S54"/>
  <sheetViews>
    <sheetView view="pageBreakPreview" zoomScale="90" zoomScaleSheetLayoutView="90" zoomScalePageLayoutView="0" workbookViewId="0" topLeftCell="A1">
      <selection activeCell="R4" sqref="R4"/>
    </sheetView>
  </sheetViews>
  <sheetFormatPr defaultColWidth="9.140625" defaultRowHeight="12.75"/>
  <cols>
    <col min="1" max="1" width="5.57421875" style="14" customWidth="1"/>
    <col min="2" max="2" width="15.7109375" style="14" customWidth="1"/>
    <col min="3" max="3" width="10.57421875" style="14" customWidth="1"/>
    <col min="4" max="4" width="9.8515625" style="14" customWidth="1"/>
    <col min="5" max="5" width="8.7109375" style="14" customWidth="1"/>
    <col min="6" max="6" width="10.8515625" style="14" customWidth="1"/>
    <col min="7" max="7" width="15.8515625" style="14" customWidth="1"/>
    <col min="8" max="8" width="12.421875" style="14" customWidth="1"/>
    <col min="9" max="9" width="12.140625" style="14" customWidth="1"/>
    <col min="10" max="10" width="9.00390625" style="14" customWidth="1"/>
    <col min="11" max="11" width="12.00390625" style="14" customWidth="1"/>
    <col min="12" max="12" width="17.28125" style="14" customWidth="1"/>
    <col min="13" max="13" width="9.140625" style="14" hidden="1" customWidth="1"/>
    <col min="14" max="16384" width="9.140625" style="14" customWidth="1"/>
  </cols>
  <sheetData>
    <row r="1" spans="4:16" ht="15">
      <c r="D1" s="33"/>
      <c r="E1" s="33"/>
      <c r="F1" s="33"/>
      <c r="G1" s="33"/>
      <c r="H1" s="33"/>
      <c r="I1" s="33"/>
      <c r="J1" s="33"/>
      <c r="K1" s="33"/>
      <c r="L1" s="759" t="s">
        <v>423</v>
      </c>
      <c r="M1" s="759"/>
      <c r="N1" s="759"/>
      <c r="O1" s="40"/>
      <c r="P1" s="40"/>
    </row>
    <row r="2" spans="1:16" ht="15">
      <c r="A2" s="619" t="s">
        <v>0</v>
      </c>
      <c r="B2" s="619"/>
      <c r="C2" s="619"/>
      <c r="D2" s="619"/>
      <c r="E2" s="619"/>
      <c r="F2" s="619"/>
      <c r="G2" s="619"/>
      <c r="H2" s="619"/>
      <c r="I2" s="619"/>
      <c r="J2" s="619"/>
      <c r="K2" s="619"/>
      <c r="L2" s="619"/>
      <c r="M2" s="42"/>
      <c r="N2" s="42"/>
      <c r="O2" s="42"/>
      <c r="P2" s="42"/>
    </row>
    <row r="3" spans="1:16" ht="20.25">
      <c r="A3" s="760" t="s">
        <v>690</v>
      </c>
      <c r="B3" s="760"/>
      <c r="C3" s="760"/>
      <c r="D3" s="760"/>
      <c r="E3" s="760"/>
      <c r="F3" s="760"/>
      <c r="G3" s="760"/>
      <c r="H3" s="760"/>
      <c r="I3" s="760"/>
      <c r="J3" s="760"/>
      <c r="K3" s="760"/>
      <c r="L3" s="760"/>
      <c r="M3" s="41"/>
      <c r="N3" s="41"/>
      <c r="O3" s="41"/>
      <c r="P3" s="41"/>
    </row>
    <row r="4" ht="10.5" customHeight="1"/>
    <row r="5" spans="1:12" ht="19.5" customHeight="1">
      <c r="A5" s="745" t="s">
        <v>746</v>
      </c>
      <c r="B5" s="745"/>
      <c r="C5" s="745"/>
      <c r="D5" s="745"/>
      <c r="E5" s="745"/>
      <c r="F5" s="745"/>
      <c r="G5" s="745"/>
      <c r="H5" s="745"/>
      <c r="I5" s="745"/>
      <c r="J5" s="745"/>
      <c r="K5" s="745"/>
      <c r="L5" s="745"/>
    </row>
    <row r="6" spans="1:12" ht="12.75">
      <c r="A6" s="20"/>
      <c r="B6" s="20"/>
      <c r="C6" s="20"/>
      <c r="D6" s="20"/>
      <c r="E6" s="20"/>
      <c r="F6" s="20"/>
      <c r="G6" s="20"/>
      <c r="H6" s="20"/>
      <c r="I6" s="20"/>
      <c r="J6" s="20"/>
      <c r="K6" s="20"/>
      <c r="L6" s="20"/>
    </row>
    <row r="7" spans="1:12" ht="12.75">
      <c r="A7" s="635" t="s">
        <v>1011</v>
      </c>
      <c r="B7" s="635"/>
      <c r="F7" s="755" t="s">
        <v>17</v>
      </c>
      <c r="G7" s="755"/>
      <c r="H7" s="755"/>
      <c r="I7" s="755"/>
      <c r="J7" s="755"/>
      <c r="K7" s="755"/>
      <c r="L7" s="755"/>
    </row>
    <row r="8" spans="1:12" ht="12.75">
      <c r="A8" s="13"/>
      <c r="F8" s="15"/>
      <c r="G8" s="100"/>
      <c r="H8" s="100"/>
      <c r="I8" s="758" t="s">
        <v>769</v>
      </c>
      <c r="J8" s="758"/>
      <c r="K8" s="758"/>
      <c r="L8" s="758"/>
    </row>
    <row r="9" spans="1:19" s="13" customFormat="1" ht="12.75">
      <c r="A9" s="628" t="s">
        <v>2</v>
      </c>
      <c r="B9" s="628" t="s">
        <v>3</v>
      </c>
      <c r="C9" s="596" t="s">
        <v>21</v>
      </c>
      <c r="D9" s="597"/>
      <c r="E9" s="597"/>
      <c r="F9" s="597"/>
      <c r="G9" s="597"/>
      <c r="H9" s="596" t="s">
        <v>22</v>
      </c>
      <c r="I9" s="597"/>
      <c r="J9" s="597"/>
      <c r="K9" s="597"/>
      <c r="L9" s="597"/>
      <c r="R9" s="27"/>
      <c r="S9" s="28"/>
    </row>
    <row r="10" spans="1:12" s="13" customFormat="1" ht="63.75">
      <c r="A10" s="628"/>
      <c r="B10" s="628"/>
      <c r="C10" s="5" t="s">
        <v>743</v>
      </c>
      <c r="D10" s="5" t="s">
        <v>776</v>
      </c>
      <c r="E10" s="5" t="s">
        <v>66</v>
      </c>
      <c r="F10" s="5" t="s">
        <v>67</v>
      </c>
      <c r="G10" s="5" t="s">
        <v>356</v>
      </c>
      <c r="H10" s="5" t="s">
        <v>743</v>
      </c>
      <c r="I10" s="5" t="s">
        <v>776</v>
      </c>
      <c r="J10" s="5" t="s">
        <v>66</v>
      </c>
      <c r="K10" s="5" t="s">
        <v>67</v>
      </c>
      <c r="L10" s="5" t="s">
        <v>357</v>
      </c>
    </row>
    <row r="11" spans="1:12" s="13" customFormat="1" ht="12.75">
      <c r="A11" s="5">
        <v>1</v>
      </c>
      <c r="B11" s="5">
        <v>2</v>
      </c>
      <c r="C11" s="5">
        <v>3</v>
      </c>
      <c r="D11" s="5">
        <v>4</v>
      </c>
      <c r="E11" s="5">
        <v>5</v>
      </c>
      <c r="F11" s="5">
        <v>6</v>
      </c>
      <c r="G11" s="5">
        <v>7</v>
      </c>
      <c r="H11" s="5">
        <v>8</v>
      </c>
      <c r="I11" s="5">
        <v>9</v>
      </c>
      <c r="J11" s="5">
        <v>10</v>
      </c>
      <c r="K11" s="5">
        <v>11</v>
      </c>
      <c r="L11" s="5">
        <v>12</v>
      </c>
    </row>
    <row r="12" spans="1:12" ht="12.75">
      <c r="A12" s="370">
        <v>1</v>
      </c>
      <c r="B12" s="371" t="s">
        <v>900</v>
      </c>
      <c r="C12" s="746" t="s">
        <v>950</v>
      </c>
      <c r="D12" s="747"/>
      <c r="E12" s="747"/>
      <c r="F12" s="747"/>
      <c r="G12" s="747"/>
      <c r="H12" s="747"/>
      <c r="I12" s="747"/>
      <c r="J12" s="747"/>
      <c r="K12" s="747"/>
      <c r="L12" s="748"/>
    </row>
    <row r="13" spans="1:12" ht="12.75">
      <c r="A13" s="370">
        <v>2</v>
      </c>
      <c r="B13" s="371" t="s">
        <v>901</v>
      </c>
      <c r="C13" s="749"/>
      <c r="D13" s="750"/>
      <c r="E13" s="750"/>
      <c r="F13" s="750"/>
      <c r="G13" s="750"/>
      <c r="H13" s="750"/>
      <c r="I13" s="750"/>
      <c r="J13" s="750"/>
      <c r="K13" s="750"/>
      <c r="L13" s="751"/>
    </row>
    <row r="14" spans="1:12" ht="12.75">
      <c r="A14" s="370">
        <v>3</v>
      </c>
      <c r="B14" s="371" t="s">
        <v>902</v>
      </c>
      <c r="C14" s="749"/>
      <c r="D14" s="750"/>
      <c r="E14" s="750"/>
      <c r="F14" s="750"/>
      <c r="G14" s="750"/>
      <c r="H14" s="750"/>
      <c r="I14" s="750"/>
      <c r="J14" s="750"/>
      <c r="K14" s="750"/>
      <c r="L14" s="751"/>
    </row>
    <row r="15" spans="1:12" ht="12.75">
      <c r="A15" s="370">
        <v>4</v>
      </c>
      <c r="B15" s="371" t="s">
        <v>903</v>
      </c>
      <c r="C15" s="749"/>
      <c r="D15" s="750"/>
      <c r="E15" s="750"/>
      <c r="F15" s="750"/>
      <c r="G15" s="750"/>
      <c r="H15" s="750"/>
      <c r="I15" s="750"/>
      <c r="J15" s="750"/>
      <c r="K15" s="750"/>
      <c r="L15" s="751"/>
    </row>
    <row r="16" spans="1:12" ht="12.75">
      <c r="A16" s="370">
        <v>5</v>
      </c>
      <c r="B16" s="371" t="s">
        <v>904</v>
      </c>
      <c r="C16" s="749"/>
      <c r="D16" s="750"/>
      <c r="E16" s="750"/>
      <c r="F16" s="750"/>
      <c r="G16" s="750"/>
      <c r="H16" s="750"/>
      <c r="I16" s="750"/>
      <c r="J16" s="750"/>
      <c r="K16" s="750"/>
      <c r="L16" s="751"/>
    </row>
    <row r="17" spans="1:12" ht="12.75">
      <c r="A17" s="370">
        <v>6</v>
      </c>
      <c r="B17" s="371" t="s">
        <v>905</v>
      </c>
      <c r="C17" s="749"/>
      <c r="D17" s="750"/>
      <c r="E17" s="750"/>
      <c r="F17" s="750"/>
      <c r="G17" s="750"/>
      <c r="H17" s="750"/>
      <c r="I17" s="750"/>
      <c r="J17" s="750"/>
      <c r="K17" s="750"/>
      <c r="L17" s="751"/>
    </row>
    <row r="18" spans="1:12" ht="12.75">
      <c r="A18" s="370">
        <v>7</v>
      </c>
      <c r="B18" s="371" t="s">
        <v>906</v>
      </c>
      <c r="C18" s="749"/>
      <c r="D18" s="750"/>
      <c r="E18" s="750"/>
      <c r="F18" s="750"/>
      <c r="G18" s="750"/>
      <c r="H18" s="750"/>
      <c r="I18" s="750"/>
      <c r="J18" s="750"/>
      <c r="K18" s="750"/>
      <c r="L18" s="751"/>
    </row>
    <row r="19" spans="1:12" ht="12.75">
      <c r="A19" s="370">
        <v>8</v>
      </c>
      <c r="B19" s="371" t="s">
        <v>907</v>
      </c>
      <c r="C19" s="749"/>
      <c r="D19" s="750"/>
      <c r="E19" s="750"/>
      <c r="F19" s="750"/>
      <c r="G19" s="750"/>
      <c r="H19" s="750"/>
      <c r="I19" s="750"/>
      <c r="J19" s="750"/>
      <c r="K19" s="750"/>
      <c r="L19" s="751"/>
    </row>
    <row r="20" spans="1:12" ht="12.75">
      <c r="A20" s="370">
        <v>9</v>
      </c>
      <c r="B20" s="371" t="s">
        <v>908</v>
      </c>
      <c r="C20" s="749"/>
      <c r="D20" s="750"/>
      <c r="E20" s="750"/>
      <c r="F20" s="750"/>
      <c r="G20" s="750"/>
      <c r="H20" s="750"/>
      <c r="I20" s="750"/>
      <c r="J20" s="750"/>
      <c r="K20" s="750"/>
      <c r="L20" s="751"/>
    </row>
    <row r="21" spans="1:12" ht="12.75">
      <c r="A21" s="370">
        <v>10</v>
      </c>
      <c r="B21" s="371" t="s">
        <v>909</v>
      </c>
      <c r="C21" s="749"/>
      <c r="D21" s="750"/>
      <c r="E21" s="750"/>
      <c r="F21" s="750"/>
      <c r="G21" s="750"/>
      <c r="H21" s="750"/>
      <c r="I21" s="750"/>
      <c r="J21" s="750"/>
      <c r="K21" s="750"/>
      <c r="L21" s="751"/>
    </row>
    <row r="22" spans="1:12" ht="12.75">
      <c r="A22" s="370">
        <v>11</v>
      </c>
      <c r="B22" s="371" t="s">
        <v>910</v>
      </c>
      <c r="C22" s="749"/>
      <c r="D22" s="750"/>
      <c r="E22" s="750"/>
      <c r="F22" s="750"/>
      <c r="G22" s="750"/>
      <c r="H22" s="750"/>
      <c r="I22" s="750"/>
      <c r="J22" s="750"/>
      <c r="K22" s="750"/>
      <c r="L22" s="751"/>
    </row>
    <row r="23" spans="1:12" ht="12.75">
      <c r="A23" s="370">
        <v>12</v>
      </c>
      <c r="B23" s="371" t="s">
        <v>911</v>
      </c>
      <c r="C23" s="749"/>
      <c r="D23" s="750"/>
      <c r="E23" s="750"/>
      <c r="F23" s="750"/>
      <c r="G23" s="750"/>
      <c r="H23" s="750"/>
      <c r="I23" s="750"/>
      <c r="J23" s="750"/>
      <c r="K23" s="750"/>
      <c r="L23" s="751"/>
    </row>
    <row r="24" spans="1:12" ht="12.75">
      <c r="A24" s="370">
        <v>13</v>
      </c>
      <c r="B24" s="371" t="s">
        <v>912</v>
      </c>
      <c r="C24" s="749"/>
      <c r="D24" s="750"/>
      <c r="E24" s="750"/>
      <c r="F24" s="750"/>
      <c r="G24" s="750"/>
      <c r="H24" s="750"/>
      <c r="I24" s="750"/>
      <c r="J24" s="750"/>
      <c r="K24" s="750"/>
      <c r="L24" s="751"/>
    </row>
    <row r="25" spans="1:12" ht="12.75">
      <c r="A25" s="370">
        <v>14</v>
      </c>
      <c r="B25" s="371" t="s">
        <v>913</v>
      </c>
      <c r="C25" s="749"/>
      <c r="D25" s="750"/>
      <c r="E25" s="750"/>
      <c r="F25" s="750"/>
      <c r="G25" s="750"/>
      <c r="H25" s="750"/>
      <c r="I25" s="750"/>
      <c r="J25" s="750"/>
      <c r="K25" s="750"/>
      <c r="L25" s="751"/>
    </row>
    <row r="26" spans="1:12" ht="12.75">
      <c r="A26" s="370">
        <v>15</v>
      </c>
      <c r="B26" s="371" t="s">
        <v>914</v>
      </c>
      <c r="C26" s="749"/>
      <c r="D26" s="750"/>
      <c r="E26" s="750"/>
      <c r="F26" s="750"/>
      <c r="G26" s="750"/>
      <c r="H26" s="750"/>
      <c r="I26" s="750"/>
      <c r="J26" s="750"/>
      <c r="K26" s="750"/>
      <c r="L26" s="751"/>
    </row>
    <row r="27" spans="1:12" ht="12.75">
      <c r="A27" s="370">
        <v>16</v>
      </c>
      <c r="B27" s="371" t="s">
        <v>915</v>
      </c>
      <c r="C27" s="749"/>
      <c r="D27" s="750"/>
      <c r="E27" s="750"/>
      <c r="F27" s="750"/>
      <c r="G27" s="750"/>
      <c r="H27" s="750"/>
      <c r="I27" s="750"/>
      <c r="J27" s="750"/>
      <c r="K27" s="750"/>
      <c r="L27" s="751"/>
    </row>
    <row r="28" spans="1:12" ht="12.75">
      <c r="A28" s="370">
        <v>17</v>
      </c>
      <c r="B28" s="371" t="s">
        <v>916</v>
      </c>
      <c r="C28" s="749"/>
      <c r="D28" s="750"/>
      <c r="E28" s="750"/>
      <c r="F28" s="750"/>
      <c r="G28" s="750"/>
      <c r="H28" s="750"/>
      <c r="I28" s="750"/>
      <c r="J28" s="750"/>
      <c r="K28" s="750"/>
      <c r="L28" s="751"/>
    </row>
    <row r="29" spans="1:12" ht="12.75">
      <c r="A29" s="370">
        <v>18</v>
      </c>
      <c r="B29" s="371" t="s">
        <v>917</v>
      </c>
      <c r="C29" s="749"/>
      <c r="D29" s="750"/>
      <c r="E29" s="750"/>
      <c r="F29" s="750"/>
      <c r="G29" s="750"/>
      <c r="H29" s="750"/>
      <c r="I29" s="750"/>
      <c r="J29" s="750"/>
      <c r="K29" s="750"/>
      <c r="L29" s="751"/>
    </row>
    <row r="30" spans="1:12" ht="12.75">
      <c r="A30" s="370">
        <v>19</v>
      </c>
      <c r="B30" s="371" t="s">
        <v>918</v>
      </c>
      <c r="C30" s="749"/>
      <c r="D30" s="750"/>
      <c r="E30" s="750"/>
      <c r="F30" s="750"/>
      <c r="G30" s="750"/>
      <c r="H30" s="750"/>
      <c r="I30" s="750"/>
      <c r="J30" s="750"/>
      <c r="K30" s="750"/>
      <c r="L30" s="751"/>
    </row>
    <row r="31" spans="1:12" ht="12.75">
      <c r="A31" s="370">
        <v>20</v>
      </c>
      <c r="B31" s="371" t="s">
        <v>919</v>
      </c>
      <c r="C31" s="749"/>
      <c r="D31" s="750"/>
      <c r="E31" s="750"/>
      <c r="F31" s="750"/>
      <c r="G31" s="750"/>
      <c r="H31" s="750"/>
      <c r="I31" s="750"/>
      <c r="J31" s="750"/>
      <c r="K31" s="750"/>
      <c r="L31" s="751"/>
    </row>
    <row r="32" spans="1:12" ht="12.75">
      <c r="A32" s="370">
        <v>21</v>
      </c>
      <c r="B32" s="371" t="s">
        <v>920</v>
      </c>
      <c r="C32" s="749"/>
      <c r="D32" s="750"/>
      <c r="E32" s="750"/>
      <c r="F32" s="750"/>
      <c r="G32" s="750"/>
      <c r="H32" s="750"/>
      <c r="I32" s="750"/>
      <c r="J32" s="750"/>
      <c r="K32" s="750"/>
      <c r="L32" s="751"/>
    </row>
    <row r="33" spans="1:12" ht="12.75">
      <c r="A33" s="370">
        <v>22</v>
      </c>
      <c r="B33" s="371" t="s">
        <v>921</v>
      </c>
      <c r="C33" s="749"/>
      <c r="D33" s="750"/>
      <c r="E33" s="750"/>
      <c r="F33" s="750"/>
      <c r="G33" s="750"/>
      <c r="H33" s="750"/>
      <c r="I33" s="750"/>
      <c r="J33" s="750"/>
      <c r="K33" s="750"/>
      <c r="L33" s="751"/>
    </row>
    <row r="34" spans="1:12" ht="12.75">
      <c r="A34" s="370">
        <v>23</v>
      </c>
      <c r="B34" s="371" t="s">
        <v>922</v>
      </c>
      <c r="C34" s="749"/>
      <c r="D34" s="750"/>
      <c r="E34" s="750"/>
      <c r="F34" s="750"/>
      <c r="G34" s="750"/>
      <c r="H34" s="750"/>
      <c r="I34" s="750"/>
      <c r="J34" s="750"/>
      <c r="K34" s="750"/>
      <c r="L34" s="751"/>
    </row>
    <row r="35" spans="1:12" ht="12.75">
      <c r="A35" s="370">
        <v>24</v>
      </c>
      <c r="B35" s="371" t="s">
        <v>923</v>
      </c>
      <c r="C35" s="749"/>
      <c r="D35" s="750"/>
      <c r="E35" s="750"/>
      <c r="F35" s="750"/>
      <c r="G35" s="750"/>
      <c r="H35" s="750"/>
      <c r="I35" s="750"/>
      <c r="J35" s="750"/>
      <c r="K35" s="750"/>
      <c r="L35" s="751"/>
    </row>
    <row r="36" spans="1:12" ht="12.75">
      <c r="A36" s="370">
        <v>25</v>
      </c>
      <c r="B36" s="371" t="s">
        <v>924</v>
      </c>
      <c r="C36" s="749"/>
      <c r="D36" s="750"/>
      <c r="E36" s="750"/>
      <c r="F36" s="750"/>
      <c r="G36" s="750"/>
      <c r="H36" s="750"/>
      <c r="I36" s="750"/>
      <c r="J36" s="750"/>
      <c r="K36" s="750"/>
      <c r="L36" s="751"/>
    </row>
    <row r="37" spans="1:12" ht="12.75">
      <c r="A37" s="370">
        <v>26</v>
      </c>
      <c r="B37" s="371" t="s">
        <v>925</v>
      </c>
      <c r="C37" s="749"/>
      <c r="D37" s="750"/>
      <c r="E37" s="750"/>
      <c r="F37" s="750"/>
      <c r="G37" s="750"/>
      <c r="H37" s="750"/>
      <c r="I37" s="750"/>
      <c r="J37" s="750"/>
      <c r="K37" s="750"/>
      <c r="L37" s="751"/>
    </row>
    <row r="38" spans="1:12" ht="12.75">
      <c r="A38" s="370">
        <v>27</v>
      </c>
      <c r="B38" s="371" t="s">
        <v>926</v>
      </c>
      <c r="C38" s="749"/>
      <c r="D38" s="750"/>
      <c r="E38" s="750"/>
      <c r="F38" s="750"/>
      <c r="G38" s="750"/>
      <c r="H38" s="750"/>
      <c r="I38" s="750"/>
      <c r="J38" s="750"/>
      <c r="K38" s="750"/>
      <c r="L38" s="751"/>
    </row>
    <row r="39" spans="1:12" ht="12.75">
      <c r="A39" s="370">
        <v>28</v>
      </c>
      <c r="B39" s="371" t="s">
        <v>927</v>
      </c>
      <c r="C39" s="749"/>
      <c r="D39" s="750"/>
      <c r="E39" s="750"/>
      <c r="F39" s="750"/>
      <c r="G39" s="750"/>
      <c r="H39" s="750"/>
      <c r="I39" s="750"/>
      <c r="J39" s="750"/>
      <c r="K39" s="750"/>
      <c r="L39" s="751"/>
    </row>
    <row r="40" spans="1:12" ht="12.75">
      <c r="A40" s="370">
        <v>29</v>
      </c>
      <c r="B40" s="371" t="s">
        <v>928</v>
      </c>
      <c r="C40" s="749"/>
      <c r="D40" s="750"/>
      <c r="E40" s="750"/>
      <c r="F40" s="750"/>
      <c r="G40" s="750"/>
      <c r="H40" s="750"/>
      <c r="I40" s="750"/>
      <c r="J40" s="750"/>
      <c r="K40" s="750"/>
      <c r="L40" s="751"/>
    </row>
    <row r="41" spans="1:12" ht="12.75">
      <c r="A41" s="370">
        <v>30</v>
      </c>
      <c r="B41" s="371" t="s">
        <v>929</v>
      </c>
      <c r="C41" s="749"/>
      <c r="D41" s="750"/>
      <c r="E41" s="750"/>
      <c r="F41" s="750"/>
      <c r="G41" s="750"/>
      <c r="H41" s="750"/>
      <c r="I41" s="750"/>
      <c r="J41" s="750"/>
      <c r="K41" s="750"/>
      <c r="L41" s="751"/>
    </row>
    <row r="42" spans="1:12" ht="12.75">
      <c r="A42" s="370">
        <v>31</v>
      </c>
      <c r="B42" s="371" t="s">
        <v>930</v>
      </c>
      <c r="C42" s="749"/>
      <c r="D42" s="750"/>
      <c r="E42" s="750"/>
      <c r="F42" s="750"/>
      <c r="G42" s="750"/>
      <c r="H42" s="750"/>
      <c r="I42" s="750"/>
      <c r="J42" s="750"/>
      <c r="K42" s="750"/>
      <c r="L42" s="751"/>
    </row>
    <row r="43" spans="1:12" ht="12.75">
      <c r="A43" s="370">
        <v>32</v>
      </c>
      <c r="B43" s="371" t="s">
        <v>931</v>
      </c>
      <c r="C43" s="752"/>
      <c r="D43" s="753"/>
      <c r="E43" s="753"/>
      <c r="F43" s="753"/>
      <c r="G43" s="753"/>
      <c r="H43" s="753"/>
      <c r="I43" s="753"/>
      <c r="J43" s="753"/>
      <c r="K43" s="753"/>
      <c r="L43" s="754"/>
    </row>
    <row r="44" spans="1:12" ht="12.75">
      <c r="A44" s="372"/>
      <c r="B44" s="373" t="s">
        <v>85</v>
      </c>
      <c r="C44" s="17"/>
      <c r="D44" s="17"/>
      <c r="E44" s="17"/>
      <c r="F44" s="17"/>
      <c r="G44" s="17"/>
      <c r="H44" s="25"/>
      <c r="I44" s="25"/>
      <c r="J44" s="25"/>
      <c r="K44" s="25"/>
      <c r="L44" s="17"/>
    </row>
    <row r="45" spans="1:12" ht="12.75">
      <c r="A45" s="19" t="s">
        <v>355</v>
      </c>
      <c r="B45" s="19"/>
      <c r="C45" s="19"/>
      <c r="D45" s="19"/>
      <c r="E45" s="19"/>
      <c r="F45" s="19"/>
      <c r="G45" s="19"/>
      <c r="H45" s="19"/>
      <c r="I45" s="19"/>
      <c r="J45" s="19"/>
      <c r="K45" s="19"/>
      <c r="L45" s="19"/>
    </row>
    <row r="46" spans="1:12" ht="12.75">
      <c r="A46" s="18" t="s">
        <v>354</v>
      </c>
      <c r="B46" s="19"/>
      <c r="C46" s="19"/>
      <c r="D46" s="19"/>
      <c r="E46" s="19"/>
      <c r="F46" s="19"/>
      <c r="G46" s="19"/>
      <c r="H46" s="19"/>
      <c r="I46" s="19"/>
      <c r="J46" s="19"/>
      <c r="K46" s="19"/>
      <c r="L46" s="19"/>
    </row>
    <row r="47" spans="1:12" ht="15.75" customHeight="1">
      <c r="A47" s="13"/>
      <c r="B47" s="13"/>
      <c r="C47" s="13"/>
      <c r="D47" s="13"/>
      <c r="E47" s="13"/>
      <c r="F47" s="13"/>
      <c r="G47" s="13"/>
      <c r="H47" s="13"/>
      <c r="I47" s="13"/>
      <c r="J47" s="13"/>
      <c r="K47" s="13"/>
      <c r="L47" s="13"/>
    </row>
    <row r="48" spans="1:12" ht="15.75" customHeight="1">
      <c r="A48" s="13"/>
      <c r="B48" s="13"/>
      <c r="C48" s="13"/>
      <c r="D48" s="13"/>
      <c r="E48" s="13"/>
      <c r="F48" s="13"/>
      <c r="G48" s="13"/>
      <c r="H48" s="619" t="s">
        <v>887</v>
      </c>
      <c r="I48" s="619"/>
      <c r="J48" s="619"/>
      <c r="K48" s="619"/>
      <c r="L48" s="619"/>
    </row>
    <row r="49" spans="1:12" ht="14.25" customHeight="1">
      <c r="A49" s="79"/>
      <c r="B49" s="79"/>
      <c r="C49" s="79"/>
      <c r="D49" s="79"/>
      <c r="E49" s="79"/>
      <c r="F49" s="79"/>
      <c r="G49" s="13"/>
      <c r="H49" s="619" t="s">
        <v>888</v>
      </c>
      <c r="I49" s="619"/>
      <c r="J49" s="619"/>
      <c r="K49" s="619"/>
      <c r="L49" s="619"/>
    </row>
    <row r="50" spans="1:12" ht="12.75">
      <c r="A50" s="79"/>
      <c r="B50" s="79"/>
      <c r="C50" s="79"/>
      <c r="D50" s="79"/>
      <c r="E50" s="79"/>
      <c r="F50" s="79"/>
      <c r="J50" s="642"/>
      <c r="K50" s="642"/>
      <c r="L50" s="643"/>
    </row>
    <row r="51" spans="1:12" ht="12.75">
      <c r="A51" s="79"/>
      <c r="B51" s="79"/>
      <c r="C51" s="79"/>
      <c r="D51" s="79"/>
      <c r="E51" s="79"/>
      <c r="F51" s="79"/>
      <c r="G51" s="645" t="s">
        <v>889</v>
      </c>
      <c r="H51" s="645"/>
      <c r="I51" s="79"/>
      <c r="J51" s="79"/>
      <c r="K51" s="79"/>
      <c r="L51" s="79"/>
    </row>
    <row r="52" spans="1:13" ht="12.75">
      <c r="A52" s="13"/>
      <c r="B52" s="13"/>
      <c r="C52" s="13"/>
      <c r="D52" s="13"/>
      <c r="E52" s="13"/>
      <c r="F52" s="13"/>
      <c r="G52" s="79"/>
      <c r="H52" s="79"/>
      <c r="I52" s="79"/>
      <c r="J52" s="79"/>
      <c r="K52" s="79"/>
      <c r="L52" s="79"/>
      <c r="M52" s="33"/>
    </row>
    <row r="53" spans="1:12" ht="15">
      <c r="A53" s="13"/>
      <c r="G53" s="13"/>
      <c r="H53" s="619" t="s">
        <v>890</v>
      </c>
      <c r="I53" s="619"/>
      <c r="J53" s="619"/>
      <c r="K53" s="619"/>
      <c r="L53" s="619"/>
    </row>
    <row r="54" spans="1:6" ht="12.75">
      <c r="A54" s="394"/>
      <c r="B54" s="394"/>
      <c r="C54" s="394"/>
      <c r="D54" s="394"/>
      <c r="E54" s="394"/>
      <c r="F54" s="394"/>
    </row>
  </sheetData>
  <sheetProtection/>
  <mergeCells count="17">
    <mergeCell ref="H48:L48"/>
    <mergeCell ref="H49:L49"/>
    <mergeCell ref="J50:L50"/>
    <mergeCell ref="G51:H51"/>
    <mergeCell ref="H53:L53"/>
    <mergeCell ref="L1:N1"/>
    <mergeCell ref="A2:L2"/>
    <mergeCell ref="A3:L3"/>
    <mergeCell ref="A5:L5"/>
    <mergeCell ref="A7:B7"/>
    <mergeCell ref="C12:L43"/>
    <mergeCell ref="F7:L7"/>
    <mergeCell ref="I8:L8"/>
    <mergeCell ref="A9:A10"/>
    <mergeCell ref="B9:B10"/>
    <mergeCell ref="C9:G9"/>
    <mergeCell ref="H9:L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0" r:id="rId1"/>
  <rowBreaks count="1" manualBreakCount="1">
    <brk id="53" max="255" man="1"/>
  </rowBreaks>
</worksheet>
</file>

<file path=xl/worksheets/sheet23.xml><?xml version="1.0" encoding="utf-8"?>
<worksheet xmlns="http://schemas.openxmlformats.org/spreadsheetml/2006/main" xmlns:r="http://schemas.openxmlformats.org/officeDocument/2006/relationships">
  <sheetPr>
    <pageSetUpPr fitToPage="1"/>
  </sheetPr>
  <dimension ref="A1:Q55"/>
  <sheetViews>
    <sheetView zoomScaleSheetLayoutView="90" zoomScalePageLayoutView="0" workbookViewId="0" topLeftCell="A25">
      <selection activeCell="K50" sqref="K50:O50"/>
    </sheetView>
  </sheetViews>
  <sheetFormatPr defaultColWidth="9.140625" defaultRowHeight="12.75"/>
  <cols>
    <col min="1" max="1" width="4.8515625" style="14" customWidth="1"/>
    <col min="2" max="2" width="17.140625" style="14" customWidth="1"/>
    <col min="3" max="3" width="8.7109375" style="14" customWidth="1"/>
    <col min="4" max="4" width="10.140625" style="14" customWidth="1"/>
    <col min="5" max="5" width="9.421875" style="14" customWidth="1"/>
    <col min="6" max="6" width="8.421875" style="14" customWidth="1"/>
    <col min="7" max="7" width="8.57421875" style="14" customWidth="1"/>
    <col min="8" max="8" width="8.140625" style="14" customWidth="1"/>
    <col min="9" max="9" width="9.28125" style="14" customWidth="1"/>
    <col min="10" max="10" width="9.57421875" style="14" customWidth="1"/>
    <col min="11" max="11" width="10.28125" style="14" customWidth="1"/>
    <col min="12" max="12" width="8.7109375" style="14" customWidth="1"/>
    <col min="13" max="13" width="9.57421875" style="14" customWidth="1"/>
    <col min="14" max="14" width="8.8515625" style="14" customWidth="1"/>
    <col min="15" max="15" width="10.8515625" style="14" customWidth="1"/>
    <col min="16" max="16" width="11.8515625" style="14" customWidth="1"/>
    <col min="17" max="17" width="12.7109375" style="14" customWidth="1"/>
    <col min="18" max="16384" width="9.140625" style="14" customWidth="1"/>
  </cols>
  <sheetData>
    <row r="1" spans="8:17" ht="15">
      <c r="H1" s="33"/>
      <c r="I1" s="33"/>
      <c r="J1" s="33"/>
      <c r="K1" s="33"/>
      <c r="L1" s="33"/>
      <c r="M1" s="33"/>
      <c r="N1" s="33"/>
      <c r="O1" s="33"/>
      <c r="P1" s="780" t="s">
        <v>60</v>
      </c>
      <c r="Q1" s="780"/>
    </row>
    <row r="2" spans="1:17" ht="15">
      <c r="A2" s="619" t="s">
        <v>0</v>
      </c>
      <c r="B2" s="619"/>
      <c r="C2" s="619"/>
      <c r="D2" s="619"/>
      <c r="E2" s="619"/>
      <c r="F2" s="619"/>
      <c r="G2" s="619"/>
      <c r="H2" s="619"/>
      <c r="I2" s="619"/>
      <c r="J2" s="619"/>
      <c r="K2" s="619"/>
      <c r="L2" s="619"/>
      <c r="M2" s="619"/>
      <c r="N2" s="619"/>
      <c r="O2" s="619"/>
      <c r="P2" s="619"/>
      <c r="Q2" s="619"/>
    </row>
    <row r="3" spans="1:17" ht="20.25">
      <c r="A3" s="632" t="s">
        <v>690</v>
      </c>
      <c r="B3" s="632"/>
      <c r="C3" s="632"/>
      <c r="D3" s="632"/>
      <c r="E3" s="632"/>
      <c r="F3" s="632"/>
      <c r="G3" s="632"/>
      <c r="H3" s="632"/>
      <c r="I3" s="632"/>
      <c r="J3" s="632"/>
      <c r="K3" s="632"/>
      <c r="L3" s="632"/>
      <c r="M3" s="632"/>
      <c r="N3" s="632"/>
      <c r="O3" s="632"/>
      <c r="P3" s="632"/>
      <c r="Q3" s="632"/>
    </row>
    <row r="4" ht="10.5" customHeight="1"/>
    <row r="5" spans="1:17" ht="12.75">
      <c r="A5" s="22"/>
      <c r="B5" s="22"/>
      <c r="C5" s="22"/>
      <c r="D5" s="22"/>
      <c r="E5" s="21"/>
      <c r="F5" s="21"/>
      <c r="G5" s="21"/>
      <c r="H5" s="21"/>
      <c r="I5" s="21"/>
      <c r="J5" s="21"/>
      <c r="K5" s="21"/>
      <c r="L5" s="21"/>
      <c r="M5" s="21"/>
      <c r="N5" s="22"/>
      <c r="O5" s="22"/>
      <c r="P5" s="21"/>
      <c r="Q5" s="19"/>
    </row>
    <row r="6" spans="1:17" ht="18" customHeight="1">
      <c r="A6" s="745" t="s">
        <v>835</v>
      </c>
      <c r="B6" s="745"/>
      <c r="C6" s="745"/>
      <c r="D6" s="745"/>
      <c r="E6" s="745"/>
      <c r="F6" s="745"/>
      <c r="G6" s="745"/>
      <c r="H6" s="745"/>
      <c r="I6" s="745"/>
      <c r="J6" s="745"/>
      <c r="K6" s="745"/>
      <c r="L6" s="745"/>
      <c r="M6" s="745"/>
      <c r="N6" s="745"/>
      <c r="O6" s="745"/>
      <c r="P6" s="745"/>
      <c r="Q6" s="745"/>
    </row>
    <row r="7" ht="9.75" customHeight="1"/>
    <row r="8" ht="0.75" customHeight="1"/>
    <row r="9" spans="1:17" ht="12.75">
      <c r="A9" s="635" t="s">
        <v>1012</v>
      </c>
      <c r="B9" s="635"/>
      <c r="Q9" s="30" t="s">
        <v>19</v>
      </c>
    </row>
    <row r="10" spans="1:17" ht="15.75">
      <c r="A10" s="12"/>
      <c r="N10" s="758" t="s">
        <v>769</v>
      </c>
      <c r="O10" s="758"/>
      <c r="P10" s="758"/>
      <c r="Q10" s="758"/>
    </row>
    <row r="11" spans="1:17" ht="28.5" customHeight="1">
      <c r="A11" s="781" t="s">
        <v>70</v>
      </c>
      <c r="B11" s="781" t="s">
        <v>3</v>
      </c>
      <c r="C11" s="628" t="s">
        <v>747</v>
      </c>
      <c r="D11" s="628"/>
      <c r="E11" s="628"/>
      <c r="F11" s="628" t="s">
        <v>778</v>
      </c>
      <c r="G11" s="628"/>
      <c r="H11" s="628"/>
      <c r="I11" s="660" t="s">
        <v>359</v>
      </c>
      <c r="J11" s="661"/>
      <c r="K11" s="776"/>
      <c r="L11" s="660" t="s">
        <v>87</v>
      </c>
      <c r="M11" s="661"/>
      <c r="N11" s="776"/>
      <c r="O11" s="777" t="s">
        <v>777</v>
      </c>
      <c r="P11" s="778"/>
      <c r="Q11" s="779"/>
    </row>
    <row r="12" spans="1:17" ht="27.75" customHeight="1">
      <c r="A12" s="782"/>
      <c r="B12" s="782"/>
      <c r="C12" s="5" t="s">
        <v>106</v>
      </c>
      <c r="D12" s="5" t="s">
        <v>655</v>
      </c>
      <c r="E12" s="36" t="s">
        <v>16</v>
      </c>
      <c r="F12" s="5" t="s">
        <v>106</v>
      </c>
      <c r="G12" s="5" t="s">
        <v>656</v>
      </c>
      <c r="H12" s="36" t="s">
        <v>16</v>
      </c>
      <c r="I12" s="5" t="s">
        <v>106</v>
      </c>
      <c r="J12" s="5" t="s">
        <v>656</v>
      </c>
      <c r="K12" s="36" t="s">
        <v>16</v>
      </c>
      <c r="L12" s="5" t="s">
        <v>106</v>
      </c>
      <c r="M12" s="5" t="s">
        <v>656</v>
      </c>
      <c r="N12" s="36" t="s">
        <v>16</v>
      </c>
      <c r="O12" s="5" t="s">
        <v>221</v>
      </c>
      <c r="P12" s="5" t="s">
        <v>657</v>
      </c>
      <c r="Q12" s="5" t="s">
        <v>107</v>
      </c>
    </row>
    <row r="13" spans="1:17" s="66" customFormat="1" ht="12.75">
      <c r="A13" s="63">
        <v>1</v>
      </c>
      <c r="B13" s="63">
        <v>2</v>
      </c>
      <c r="C13" s="63">
        <v>3</v>
      </c>
      <c r="D13" s="63">
        <v>4</v>
      </c>
      <c r="E13" s="63">
        <v>5</v>
      </c>
      <c r="F13" s="63">
        <v>6</v>
      </c>
      <c r="G13" s="63">
        <v>7</v>
      </c>
      <c r="H13" s="63">
        <v>8</v>
      </c>
      <c r="I13" s="63">
        <v>9</v>
      </c>
      <c r="J13" s="63">
        <v>10</v>
      </c>
      <c r="K13" s="63">
        <v>11</v>
      </c>
      <c r="L13" s="63">
        <v>12</v>
      </c>
      <c r="M13" s="63">
        <v>13</v>
      </c>
      <c r="N13" s="63">
        <v>14</v>
      </c>
      <c r="O13" s="63">
        <v>15</v>
      </c>
      <c r="P13" s="63">
        <v>16</v>
      </c>
      <c r="Q13" s="63">
        <v>17</v>
      </c>
    </row>
    <row r="14" spans="1:17" ht="12.75">
      <c r="A14" s="370">
        <v>1</v>
      </c>
      <c r="B14" s="371" t="s">
        <v>900</v>
      </c>
      <c r="C14" s="474">
        <v>213.54</v>
      </c>
      <c r="D14" s="474">
        <v>360.64</v>
      </c>
      <c r="E14" s="474">
        <f>C14+D14</f>
        <v>574.18</v>
      </c>
      <c r="F14" s="474">
        <v>1.9</v>
      </c>
      <c r="G14" s="17">
        <v>0</v>
      </c>
      <c r="H14" s="474">
        <f>F14+G14</f>
        <v>1.9</v>
      </c>
      <c r="I14" s="475">
        <v>211.64</v>
      </c>
      <c r="J14" s="474">
        <v>360.64</v>
      </c>
      <c r="K14" s="474">
        <f>I14+J14</f>
        <v>572.28</v>
      </c>
      <c r="L14" s="474">
        <v>208.79</v>
      </c>
      <c r="M14" s="474">
        <v>339.99</v>
      </c>
      <c r="N14" s="474">
        <f>L14+M14</f>
        <v>548.78</v>
      </c>
      <c r="O14" s="474">
        <f>F14+I14-L14</f>
        <v>4.75</v>
      </c>
      <c r="P14" s="474">
        <f>G14+J14-M14</f>
        <v>20.649999999999977</v>
      </c>
      <c r="Q14" s="474">
        <f>H14+K14-N14</f>
        <v>25.399999999999977</v>
      </c>
    </row>
    <row r="15" spans="1:17" ht="12.75">
      <c r="A15" s="370">
        <v>2</v>
      </c>
      <c r="B15" s="371" t="s">
        <v>901</v>
      </c>
      <c r="C15" s="474">
        <v>348.19</v>
      </c>
      <c r="D15" s="474">
        <v>588.05</v>
      </c>
      <c r="E15" s="474">
        <f aca="true" t="shared" si="0" ref="E15:E46">C15+D15</f>
        <v>936.24</v>
      </c>
      <c r="F15" s="474">
        <v>3.11</v>
      </c>
      <c r="G15" s="17">
        <v>0</v>
      </c>
      <c r="H15" s="474">
        <f aca="true" t="shared" si="1" ref="H15:H46">F15+G15</f>
        <v>3.11</v>
      </c>
      <c r="I15" s="475">
        <v>345.09</v>
      </c>
      <c r="J15" s="474">
        <v>588.05</v>
      </c>
      <c r="K15" s="474">
        <f aca="true" t="shared" si="2" ref="K15:K46">I15+J15</f>
        <v>933.1399999999999</v>
      </c>
      <c r="L15" s="474">
        <v>340.45</v>
      </c>
      <c r="M15" s="474">
        <v>554.38</v>
      </c>
      <c r="N15" s="474">
        <f aca="true" t="shared" si="3" ref="N15:N46">L15+M15</f>
        <v>894.8299999999999</v>
      </c>
      <c r="O15" s="474">
        <f aca="true" t="shared" si="4" ref="O15:O46">F15+I15-L15</f>
        <v>7.75</v>
      </c>
      <c r="P15" s="474">
        <f aca="true" t="shared" si="5" ref="P15:P46">G15+J15-M15</f>
        <v>33.66999999999996</v>
      </c>
      <c r="Q15" s="474">
        <f aca="true" t="shared" si="6" ref="Q15:Q46">H15+K15-N15</f>
        <v>41.41999999999996</v>
      </c>
    </row>
    <row r="16" spans="1:17" ht="12.75">
      <c r="A16" s="370">
        <v>3</v>
      </c>
      <c r="B16" s="371" t="s">
        <v>902</v>
      </c>
      <c r="C16" s="474">
        <v>448.04</v>
      </c>
      <c r="D16" s="474">
        <v>756.67</v>
      </c>
      <c r="E16" s="474">
        <f t="shared" si="0"/>
        <v>1204.71</v>
      </c>
      <c r="F16" s="474">
        <v>4</v>
      </c>
      <c r="G16" s="17">
        <v>0</v>
      </c>
      <c r="H16" s="474">
        <f t="shared" si="1"/>
        <v>4</v>
      </c>
      <c r="I16" s="475">
        <v>444.04</v>
      </c>
      <c r="J16" s="474">
        <v>756.67</v>
      </c>
      <c r="K16" s="474">
        <f t="shared" si="2"/>
        <v>1200.71</v>
      </c>
      <c r="L16" s="474">
        <v>438.08</v>
      </c>
      <c r="M16" s="474">
        <v>713.35</v>
      </c>
      <c r="N16" s="474">
        <f t="shared" si="3"/>
        <v>1151.43</v>
      </c>
      <c r="O16" s="474">
        <f t="shared" si="4"/>
        <v>9.960000000000036</v>
      </c>
      <c r="P16" s="474">
        <f t="shared" si="5"/>
        <v>43.319999999999936</v>
      </c>
      <c r="Q16" s="474">
        <f t="shared" si="6"/>
        <v>53.27999999999997</v>
      </c>
    </row>
    <row r="17" spans="1:17" ht="12.75">
      <c r="A17" s="370">
        <v>4</v>
      </c>
      <c r="B17" s="371" t="s">
        <v>903</v>
      </c>
      <c r="C17" s="474">
        <v>518.31</v>
      </c>
      <c r="D17" s="474">
        <v>875.35</v>
      </c>
      <c r="E17" s="474">
        <f t="shared" si="0"/>
        <v>1393.6599999999999</v>
      </c>
      <c r="F17" s="474">
        <v>4.62</v>
      </c>
      <c r="G17" s="17">
        <v>0</v>
      </c>
      <c r="H17" s="474">
        <f t="shared" si="1"/>
        <v>4.62</v>
      </c>
      <c r="I17" s="475">
        <v>513.69</v>
      </c>
      <c r="J17" s="474">
        <v>875.35</v>
      </c>
      <c r="K17" s="474">
        <f t="shared" si="2"/>
        <v>1389.04</v>
      </c>
      <c r="L17" s="474">
        <v>506.79</v>
      </c>
      <c r="M17" s="474">
        <v>825.23</v>
      </c>
      <c r="N17" s="474">
        <f t="shared" si="3"/>
        <v>1332.02</v>
      </c>
      <c r="O17" s="474">
        <f t="shared" si="4"/>
        <v>11.520000000000039</v>
      </c>
      <c r="P17" s="474">
        <f t="shared" si="5"/>
        <v>50.120000000000005</v>
      </c>
      <c r="Q17" s="474">
        <f t="shared" si="6"/>
        <v>61.63999999999987</v>
      </c>
    </row>
    <row r="18" spans="1:17" ht="12.75">
      <c r="A18" s="370">
        <v>5</v>
      </c>
      <c r="B18" s="371" t="s">
        <v>904</v>
      </c>
      <c r="C18" s="474">
        <v>396.8</v>
      </c>
      <c r="D18" s="474">
        <v>670.13</v>
      </c>
      <c r="E18" s="474">
        <f t="shared" si="0"/>
        <v>1066.93</v>
      </c>
      <c r="F18" s="474">
        <v>3.54</v>
      </c>
      <c r="G18" s="17">
        <v>0</v>
      </c>
      <c r="H18" s="474">
        <f t="shared" si="1"/>
        <v>3.54</v>
      </c>
      <c r="I18" s="475">
        <v>393.26</v>
      </c>
      <c r="J18" s="474">
        <v>670.13</v>
      </c>
      <c r="K18" s="474">
        <f t="shared" si="2"/>
        <v>1063.3899999999999</v>
      </c>
      <c r="L18" s="474">
        <v>387.98</v>
      </c>
      <c r="M18" s="474">
        <v>631.76</v>
      </c>
      <c r="N18" s="474">
        <f t="shared" si="3"/>
        <v>1019.74</v>
      </c>
      <c r="O18" s="474">
        <f t="shared" si="4"/>
        <v>8.819999999999993</v>
      </c>
      <c r="P18" s="474">
        <f t="shared" si="5"/>
        <v>38.370000000000005</v>
      </c>
      <c r="Q18" s="474">
        <f t="shared" si="6"/>
        <v>47.18999999999983</v>
      </c>
    </row>
    <row r="19" spans="1:17" ht="12.75">
      <c r="A19" s="370">
        <v>6</v>
      </c>
      <c r="B19" s="371" t="s">
        <v>905</v>
      </c>
      <c r="C19" s="474">
        <v>530.23</v>
      </c>
      <c r="D19" s="474">
        <v>895.48</v>
      </c>
      <c r="E19" s="474">
        <f t="shared" si="0"/>
        <v>1425.71</v>
      </c>
      <c r="F19" s="474">
        <v>4.73</v>
      </c>
      <c r="G19" s="17">
        <v>0</v>
      </c>
      <c r="H19" s="474">
        <f t="shared" si="1"/>
        <v>4.73</v>
      </c>
      <c r="I19" s="475">
        <v>525.5</v>
      </c>
      <c r="J19" s="474">
        <v>895.48</v>
      </c>
      <c r="K19" s="474">
        <f t="shared" si="2"/>
        <v>1420.98</v>
      </c>
      <c r="L19" s="474">
        <v>518.44</v>
      </c>
      <c r="M19" s="474">
        <v>844.2</v>
      </c>
      <c r="N19" s="474">
        <f t="shared" si="3"/>
        <v>1362.64</v>
      </c>
      <c r="O19" s="474">
        <f t="shared" si="4"/>
        <v>11.789999999999964</v>
      </c>
      <c r="P19" s="474">
        <f t="shared" si="5"/>
        <v>51.27999999999997</v>
      </c>
      <c r="Q19" s="474">
        <f t="shared" si="6"/>
        <v>63.069999999999936</v>
      </c>
    </row>
    <row r="20" spans="1:17" ht="12.75">
      <c r="A20" s="370">
        <v>7</v>
      </c>
      <c r="B20" s="371" t="s">
        <v>906</v>
      </c>
      <c r="C20" s="474">
        <v>409.3</v>
      </c>
      <c r="D20" s="474">
        <v>691.26</v>
      </c>
      <c r="E20" s="474">
        <f t="shared" si="0"/>
        <v>1100.56</v>
      </c>
      <c r="F20" s="474">
        <v>3.65</v>
      </c>
      <c r="G20" s="17">
        <v>0</v>
      </c>
      <c r="H20" s="474">
        <f t="shared" si="1"/>
        <v>3.65</v>
      </c>
      <c r="I20" s="475">
        <v>405.65</v>
      </c>
      <c r="J20" s="474">
        <v>691.26</v>
      </c>
      <c r="K20" s="474">
        <f t="shared" si="2"/>
        <v>1096.9099999999999</v>
      </c>
      <c r="L20" s="474">
        <v>400.21</v>
      </c>
      <c r="M20" s="474">
        <v>651.68</v>
      </c>
      <c r="N20" s="474">
        <f t="shared" si="3"/>
        <v>1051.8899999999999</v>
      </c>
      <c r="O20" s="474">
        <f t="shared" si="4"/>
        <v>9.089999999999975</v>
      </c>
      <c r="P20" s="474">
        <f t="shared" si="5"/>
        <v>39.58000000000004</v>
      </c>
      <c r="Q20" s="474">
        <f t="shared" si="6"/>
        <v>48.67000000000007</v>
      </c>
    </row>
    <row r="21" spans="1:17" ht="12.75">
      <c r="A21" s="370">
        <v>8</v>
      </c>
      <c r="B21" s="371" t="s">
        <v>907</v>
      </c>
      <c r="C21" s="474">
        <v>550.26</v>
      </c>
      <c r="D21" s="474">
        <v>929.32</v>
      </c>
      <c r="E21" s="474">
        <f t="shared" si="0"/>
        <v>1479.58</v>
      </c>
      <c r="F21" s="474">
        <v>4.91</v>
      </c>
      <c r="G21" s="17">
        <v>0</v>
      </c>
      <c r="H21" s="474">
        <f t="shared" si="1"/>
        <v>4.91</v>
      </c>
      <c r="I21" s="475">
        <v>545.36</v>
      </c>
      <c r="J21" s="474">
        <v>929.32</v>
      </c>
      <c r="K21" s="474">
        <f t="shared" si="2"/>
        <v>1474.68</v>
      </c>
      <c r="L21" s="474">
        <v>538.03</v>
      </c>
      <c r="M21" s="474">
        <v>876.11</v>
      </c>
      <c r="N21" s="474">
        <f t="shared" si="3"/>
        <v>1414.1399999999999</v>
      </c>
      <c r="O21" s="474">
        <f t="shared" si="4"/>
        <v>12.240000000000009</v>
      </c>
      <c r="P21" s="474">
        <f t="shared" si="5"/>
        <v>53.210000000000036</v>
      </c>
      <c r="Q21" s="474">
        <f t="shared" si="6"/>
        <v>65.45000000000027</v>
      </c>
    </row>
    <row r="22" spans="1:17" ht="12.75">
      <c r="A22" s="370">
        <v>9</v>
      </c>
      <c r="B22" s="371" t="s">
        <v>908</v>
      </c>
      <c r="C22" s="474">
        <v>234.96</v>
      </c>
      <c r="D22" s="474">
        <v>396.82</v>
      </c>
      <c r="E22" s="474">
        <f t="shared" si="0"/>
        <v>631.78</v>
      </c>
      <c r="F22" s="474">
        <v>2.1</v>
      </c>
      <c r="G22" s="17">
        <v>0</v>
      </c>
      <c r="H22" s="474">
        <f t="shared" si="1"/>
        <v>2.1</v>
      </c>
      <c r="I22" s="475">
        <v>232.87</v>
      </c>
      <c r="J22" s="474">
        <v>396.82</v>
      </c>
      <c r="K22" s="474">
        <f t="shared" si="2"/>
        <v>629.69</v>
      </c>
      <c r="L22" s="474">
        <v>229.74</v>
      </c>
      <c r="M22" s="474">
        <v>374.1</v>
      </c>
      <c r="N22" s="474">
        <f t="shared" si="3"/>
        <v>603.84</v>
      </c>
      <c r="O22" s="474">
        <f t="shared" si="4"/>
        <v>5.22999999999999</v>
      </c>
      <c r="P22" s="474">
        <f t="shared" si="5"/>
        <v>22.71999999999997</v>
      </c>
      <c r="Q22" s="474">
        <f t="shared" si="6"/>
        <v>27.950000000000045</v>
      </c>
    </row>
    <row r="23" spans="1:17" ht="12.75">
      <c r="A23" s="370">
        <v>10</v>
      </c>
      <c r="B23" s="371" t="s">
        <v>909</v>
      </c>
      <c r="C23" s="474">
        <v>207.99</v>
      </c>
      <c r="D23" s="474">
        <v>351.27</v>
      </c>
      <c r="E23" s="474">
        <f t="shared" si="0"/>
        <v>559.26</v>
      </c>
      <c r="F23" s="474">
        <v>1.85</v>
      </c>
      <c r="G23" s="17">
        <v>0</v>
      </c>
      <c r="H23" s="474">
        <f t="shared" si="1"/>
        <v>1.85</v>
      </c>
      <c r="I23" s="475">
        <v>206.14</v>
      </c>
      <c r="J23" s="474">
        <v>351.27</v>
      </c>
      <c r="K23" s="474">
        <f t="shared" si="2"/>
        <v>557.41</v>
      </c>
      <c r="L23" s="474">
        <v>203.37</v>
      </c>
      <c r="M23" s="474">
        <v>331.16</v>
      </c>
      <c r="N23" s="474">
        <f t="shared" si="3"/>
        <v>534.53</v>
      </c>
      <c r="O23" s="474">
        <f t="shared" si="4"/>
        <v>4.619999999999976</v>
      </c>
      <c r="P23" s="474">
        <f t="shared" si="5"/>
        <v>20.109999999999957</v>
      </c>
      <c r="Q23" s="474">
        <f t="shared" si="6"/>
        <v>24.730000000000018</v>
      </c>
    </row>
    <row r="24" spans="1:17" ht="12.75">
      <c r="A24" s="370">
        <v>11</v>
      </c>
      <c r="B24" s="371" t="s">
        <v>910</v>
      </c>
      <c r="C24" s="474">
        <v>516.43</v>
      </c>
      <c r="D24" s="474">
        <v>872.18</v>
      </c>
      <c r="E24" s="474">
        <f t="shared" si="0"/>
        <v>1388.61</v>
      </c>
      <c r="F24" s="474">
        <v>4.61</v>
      </c>
      <c r="G24" s="17">
        <v>0</v>
      </c>
      <c r="H24" s="474">
        <f t="shared" si="1"/>
        <v>4.61</v>
      </c>
      <c r="I24" s="475">
        <v>511.83</v>
      </c>
      <c r="J24" s="474">
        <v>872.18</v>
      </c>
      <c r="K24" s="474">
        <f t="shared" si="2"/>
        <v>1384.01</v>
      </c>
      <c r="L24" s="474">
        <v>504.95</v>
      </c>
      <c r="M24" s="474">
        <v>822.24</v>
      </c>
      <c r="N24" s="474">
        <f t="shared" si="3"/>
        <v>1327.19</v>
      </c>
      <c r="O24" s="474">
        <f t="shared" si="4"/>
        <v>11.489999999999952</v>
      </c>
      <c r="P24" s="474">
        <f t="shared" si="5"/>
        <v>49.93999999999994</v>
      </c>
      <c r="Q24" s="474">
        <f t="shared" si="6"/>
        <v>61.429999999999836</v>
      </c>
    </row>
    <row r="25" spans="1:17" ht="12.75">
      <c r="A25" s="370">
        <v>12</v>
      </c>
      <c r="B25" s="371" t="s">
        <v>911</v>
      </c>
      <c r="C25" s="474">
        <v>454.28</v>
      </c>
      <c r="D25" s="474">
        <v>767.22</v>
      </c>
      <c r="E25" s="474">
        <f t="shared" si="0"/>
        <v>1221.5</v>
      </c>
      <c r="F25" s="474">
        <v>4.05</v>
      </c>
      <c r="G25" s="17">
        <v>0</v>
      </c>
      <c r="H25" s="474">
        <f t="shared" si="1"/>
        <v>4.05</v>
      </c>
      <c r="I25" s="475">
        <v>450.23</v>
      </c>
      <c r="J25" s="474">
        <v>767.22</v>
      </c>
      <c r="K25" s="474">
        <f t="shared" si="2"/>
        <v>1217.45</v>
      </c>
      <c r="L25" s="474">
        <v>444.18</v>
      </c>
      <c r="M25" s="474">
        <v>723.29</v>
      </c>
      <c r="N25" s="474">
        <f t="shared" si="3"/>
        <v>1167.47</v>
      </c>
      <c r="O25" s="474">
        <f t="shared" si="4"/>
        <v>10.100000000000023</v>
      </c>
      <c r="P25" s="474">
        <f t="shared" si="5"/>
        <v>43.930000000000064</v>
      </c>
      <c r="Q25" s="474">
        <f t="shared" si="6"/>
        <v>54.02999999999997</v>
      </c>
    </row>
    <row r="26" spans="1:17" ht="12.75">
      <c r="A26" s="370">
        <v>13</v>
      </c>
      <c r="B26" s="371" t="s">
        <v>912</v>
      </c>
      <c r="C26" s="474">
        <v>378.69</v>
      </c>
      <c r="D26" s="474">
        <v>639.55</v>
      </c>
      <c r="E26" s="474">
        <f t="shared" si="0"/>
        <v>1018.24</v>
      </c>
      <c r="F26" s="474">
        <v>3.38</v>
      </c>
      <c r="G26" s="17">
        <v>0</v>
      </c>
      <c r="H26" s="474">
        <f t="shared" si="1"/>
        <v>3.38</v>
      </c>
      <c r="I26" s="475">
        <v>375.31</v>
      </c>
      <c r="J26" s="474">
        <v>639.55</v>
      </c>
      <c r="K26" s="474">
        <f t="shared" si="2"/>
        <v>1014.8599999999999</v>
      </c>
      <c r="L26" s="474">
        <v>370.27</v>
      </c>
      <c r="M26" s="474">
        <v>602.93</v>
      </c>
      <c r="N26" s="474">
        <f t="shared" si="3"/>
        <v>973.1999999999999</v>
      </c>
      <c r="O26" s="474">
        <f t="shared" si="4"/>
        <v>8.420000000000016</v>
      </c>
      <c r="P26" s="474">
        <f t="shared" si="5"/>
        <v>36.620000000000005</v>
      </c>
      <c r="Q26" s="474">
        <f t="shared" si="6"/>
        <v>45.039999999999964</v>
      </c>
    </row>
    <row r="27" spans="1:17" ht="12.75">
      <c r="A27" s="370">
        <v>14</v>
      </c>
      <c r="B27" s="371" t="s">
        <v>913</v>
      </c>
      <c r="C27" s="474">
        <v>299.89</v>
      </c>
      <c r="D27" s="474">
        <v>506.48</v>
      </c>
      <c r="E27" s="474">
        <f t="shared" si="0"/>
        <v>806.37</v>
      </c>
      <c r="F27" s="474">
        <v>2.67</v>
      </c>
      <c r="G27" s="17">
        <v>0</v>
      </c>
      <c r="H27" s="474">
        <f t="shared" si="1"/>
        <v>2.67</v>
      </c>
      <c r="I27" s="475">
        <v>297.22</v>
      </c>
      <c r="J27" s="474">
        <v>506.48</v>
      </c>
      <c r="K27" s="474">
        <f t="shared" si="2"/>
        <v>803.7</v>
      </c>
      <c r="L27" s="474">
        <v>293.23</v>
      </c>
      <c r="M27" s="474">
        <v>477.48</v>
      </c>
      <c r="N27" s="474">
        <f t="shared" si="3"/>
        <v>770.71</v>
      </c>
      <c r="O27" s="474">
        <f t="shared" si="4"/>
        <v>6.660000000000025</v>
      </c>
      <c r="P27" s="474">
        <f t="shared" si="5"/>
        <v>29</v>
      </c>
      <c r="Q27" s="474">
        <f t="shared" si="6"/>
        <v>35.65999999999997</v>
      </c>
    </row>
    <row r="28" spans="1:17" ht="12.75">
      <c r="A28" s="370">
        <v>15</v>
      </c>
      <c r="B28" s="371" t="s">
        <v>914</v>
      </c>
      <c r="C28" s="474">
        <v>95.17</v>
      </c>
      <c r="D28" s="474">
        <v>160.73</v>
      </c>
      <c r="E28" s="474">
        <f t="shared" si="0"/>
        <v>255.89999999999998</v>
      </c>
      <c r="F28" s="474">
        <v>0.85</v>
      </c>
      <c r="G28" s="17">
        <v>0</v>
      </c>
      <c r="H28" s="474">
        <f t="shared" si="1"/>
        <v>0.85</v>
      </c>
      <c r="I28" s="475">
        <v>94.32</v>
      </c>
      <c r="J28" s="474">
        <v>160.73</v>
      </c>
      <c r="K28" s="474">
        <f t="shared" si="2"/>
        <v>255.04999999999998</v>
      </c>
      <c r="L28" s="474">
        <v>93.06</v>
      </c>
      <c r="M28" s="474">
        <v>151.53</v>
      </c>
      <c r="N28" s="474">
        <f t="shared" si="3"/>
        <v>244.59</v>
      </c>
      <c r="O28" s="474">
        <f t="shared" si="4"/>
        <v>2.109999999999985</v>
      </c>
      <c r="P28" s="474">
        <f t="shared" si="5"/>
        <v>9.199999999999989</v>
      </c>
      <c r="Q28" s="474">
        <f t="shared" si="6"/>
        <v>11.309999999999974</v>
      </c>
    </row>
    <row r="29" spans="1:17" ht="12.75">
      <c r="A29" s="370">
        <v>16</v>
      </c>
      <c r="B29" s="371" t="s">
        <v>915</v>
      </c>
      <c r="C29" s="474">
        <v>131.93</v>
      </c>
      <c r="D29" s="474">
        <v>222.82</v>
      </c>
      <c r="E29" s="474">
        <f t="shared" si="0"/>
        <v>354.75</v>
      </c>
      <c r="F29" s="474">
        <v>1.18</v>
      </c>
      <c r="G29" s="17">
        <v>0</v>
      </c>
      <c r="H29" s="474">
        <f t="shared" si="1"/>
        <v>1.18</v>
      </c>
      <c r="I29" s="475">
        <v>130.76</v>
      </c>
      <c r="J29" s="474">
        <v>222.82</v>
      </c>
      <c r="K29" s="474">
        <f t="shared" si="2"/>
        <v>353.58</v>
      </c>
      <c r="L29" s="474">
        <v>129</v>
      </c>
      <c r="M29" s="474">
        <v>210.06</v>
      </c>
      <c r="N29" s="474">
        <f t="shared" si="3"/>
        <v>339.06</v>
      </c>
      <c r="O29" s="474">
        <f t="shared" si="4"/>
        <v>2.9399999999999977</v>
      </c>
      <c r="P29" s="474">
        <f t="shared" si="5"/>
        <v>12.759999999999991</v>
      </c>
      <c r="Q29" s="474">
        <f t="shared" si="6"/>
        <v>15.699999999999989</v>
      </c>
    </row>
    <row r="30" spans="1:17" ht="12.75">
      <c r="A30" s="370">
        <v>17</v>
      </c>
      <c r="B30" s="371" t="s">
        <v>916</v>
      </c>
      <c r="C30" s="474">
        <v>478.23</v>
      </c>
      <c r="D30" s="474">
        <v>807.66</v>
      </c>
      <c r="E30" s="474">
        <f t="shared" si="0"/>
        <v>1285.8899999999999</v>
      </c>
      <c r="F30" s="474">
        <v>4.26</v>
      </c>
      <c r="G30" s="17">
        <v>0</v>
      </c>
      <c r="H30" s="474">
        <f t="shared" si="1"/>
        <v>4.26</v>
      </c>
      <c r="I30" s="475">
        <v>473.96</v>
      </c>
      <c r="J30" s="474">
        <v>807.66</v>
      </c>
      <c r="K30" s="474">
        <f t="shared" si="2"/>
        <v>1281.62</v>
      </c>
      <c r="L30" s="474">
        <v>467.6</v>
      </c>
      <c r="M30" s="474">
        <v>761.41</v>
      </c>
      <c r="N30" s="474">
        <f t="shared" si="3"/>
        <v>1229.01</v>
      </c>
      <c r="O30" s="474">
        <f t="shared" si="4"/>
        <v>10.619999999999948</v>
      </c>
      <c r="P30" s="474">
        <f t="shared" si="5"/>
        <v>46.25</v>
      </c>
      <c r="Q30" s="474">
        <f t="shared" si="6"/>
        <v>56.86999999999989</v>
      </c>
    </row>
    <row r="31" spans="1:17" ht="12.75">
      <c r="A31" s="370">
        <v>18</v>
      </c>
      <c r="B31" s="371" t="s">
        <v>917</v>
      </c>
      <c r="C31" s="474">
        <v>281.53</v>
      </c>
      <c r="D31" s="474">
        <v>475.47</v>
      </c>
      <c r="E31" s="474">
        <f t="shared" si="0"/>
        <v>757</v>
      </c>
      <c r="F31" s="474">
        <v>2.51</v>
      </c>
      <c r="G31" s="17">
        <v>0</v>
      </c>
      <c r="H31" s="474">
        <f t="shared" si="1"/>
        <v>2.51</v>
      </c>
      <c r="I31" s="475">
        <v>279.02</v>
      </c>
      <c r="J31" s="474">
        <v>475.47</v>
      </c>
      <c r="K31" s="474">
        <f t="shared" si="2"/>
        <v>754.49</v>
      </c>
      <c r="L31" s="474">
        <v>275.27</v>
      </c>
      <c r="M31" s="474">
        <v>448.24</v>
      </c>
      <c r="N31" s="474">
        <f t="shared" si="3"/>
        <v>723.51</v>
      </c>
      <c r="O31" s="474">
        <f t="shared" si="4"/>
        <v>6.259999999999991</v>
      </c>
      <c r="P31" s="474">
        <f t="shared" si="5"/>
        <v>27.230000000000018</v>
      </c>
      <c r="Q31" s="474">
        <f t="shared" si="6"/>
        <v>33.49000000000001</v>
      </c>
    </row>
    <row r="32" spans="1:17" ht="12.75">
      <c r="A32" s="370">
        <v>19</v>
      </c>
      <c r="B32" s="371" t="s">
        <v>918</v>
      </c>
      <c r="C32" s="474">
        <v>693.69</v>
      </c>
      <c r="D32" s="474">
        <v>1171.54</v>
      </c>
      <c r="E32" s="474">
        <f t="shared" si="0"/>
        <v>1865.23</v>
      </c>
      <c r="F32" s="474">
        <v>6.19</v>
      </c>
      <c r="G32" s="17">
        <v>0</v>
      </c>
      <c r="H32" s="474">
        <f t="shared" si="1"/>
        <v>6.19</v>
      </c>
      <c r="I32" s="475">
        <v>687.5</v>
      </c>
      <c r="J32" s="474">
        <v>1171.54</v>
      </c>
      <c r="K32" s="474">
        <f t="shared" si="2"/>
        <v>1859.04</v>
      </c>
      <c r="L32" s="474">
        <v>678.27</v>
      </c>
      <c r="M32" s="474">
        <v>1104.46</v>
      </c>
      <c r="N32" s="474">
        <f t="shared" si="3"/>
        <v>1782.73</v>
      </c>
      <c r="O32" s="474">
        <f t="shared" si="4"/>
        <v>15.420000000000073</v>
      </c>
      <c r="P32" s="474">
        <f t="shared" si="5"/>
        <v>67.07999999999993</v>
      </c>
      <c r="Q32" s="474">
        <f t="shared" si="6"/>
        <v>82.5</v>
      </c>
    </row>
    <row r="33" spans="1:17" ht="12.75">
      <c r="A33" s="370">
        <v>20</v>
      </c>
      <c r="B33" s="371" t="s">
        <v>919</v>
      </c>
      <c r="C33" s="474">
        <v>281.13</v>
      </c>
      <c r="D33" s="474">
        <v>474.79</v>
      </c>
      <c r="E33" s="474">
        <f t="shared" si="0"/>
        <v>755.9200000000001</v>
      </c>
      <c r="F33" s="474">
        <v>2.51</v>
      </c>
      <c r="G33" s="17">
        <v>0</v>
      </c>
      <c r="H33" s="474">
        <f t="shared" si="1"/>
        <v>2.51</v>
      </c>
      <c r="I33" s="475">
        <v>278.62</v>
      </c>
      <c r="J33" s="474">
        <v>474.79</v>
      </c>
      <c r="K33" s="474">
        <f t="shared" si="2"/>
        <v>753.4100000000001</v>
      </c>
      <c r="L33" s="474">
        <v>274.88</v>
      </c>
      <c r="M33" s="474">
        <v>447.61</v>
      </c>
      <c r="N33" s="474">
        <f t="shared" si="3"/>
        <v>722.49</v>
      </c>
      <c r="O33" s="474">
        <f t="shared" si="4"/>
        <v>6.25</v>
      </c>
      <c r="P33" s="474">
        <f t="shared" si="5"/>
        <v>27.180000000000007</v>
      </c>
      <c r="Q33" s="474">
        <f t="shared" si="6"/>
        <v>33.430000000000064</v>
      </c>
    </row>
    <row r="34" spans="1:17" ht="12.75">
      <c r="A34" s="370">
        <v>21</v>
      </c>
      <c r="B34" s="371" t="s">
        <v>920</v>
      </c>
      <c r="C34" s="474">
        <v>490.6</v>
      </c>
      <c r="D34" s="474">
        <v>828.55</v>
      </c>
      <c r="E34" s="474">
        <f t="shared" si="0"/>
        <v>1319.15</v>
      </c>
      <c r="F34" s="474">
        <v>4.38</v>
      </c>
      <c r="G34" s="17">
        <v>0</v>
      </c>
      <c r="H34" s="474">
        <f t="shared" si="1"/>
        <v>4.38</v>
      </c>
      <c r="I34" s="475">
        <v>486.22</v>
      </c>
      <c r="J34" s="474">
        <v>828.55</v>
      </c>
      <c r="K34" s="474">
        <f t="shared" si="2"/>
        <v>1314.77</v>
      </c>
      <c r="L34" s="474">
        <v>479.68</v>
      </c>
      <c r="M34" s="474">
        <v>781.11</v>
      </c>
      <c r="N34" s="474">
        <f t="shared" si="3"/>
        <v>1260.79</v>
      </c>
      <c r="O34" s="474">
        <f t="shared" si="4"/>
        <v>10.920000000000016</v>
      </c>
      <c r="P34" s="474">
        <f t="shared" si="5"/>
        <v>47.43999999999994</v>
      </c>
      <c r="Q34" s="474">
        <f t="shared" si="6"/>
        <v>58.36000000000013</v>
      </c>
    </row>
    <row r="35" spans="1:17" ht="12.75">
      <c r="A35" s="370">
        <v>22</v>
      </c>
      <c r="B35" s="371" t="s">
        <v>921</v>
      </c>
      <c r="C35" s="474">
        <v>310.88</v>
      </c>
      <c r="D35" s="474">
        <v>525.03</v>
      </c>
      <c r="E35" s="474">
        <f t="shared" si="0"/>
        <v>835.91</v>
      </c>
      <c r="F35" s="474">
        <v>2.77</v>
      </c>
      <c r="G35" s="17">
        <v>0</v>
      </c>
      <c r="H35" s="474">
        <f t="shared" si="1"/>
        <v>2.77</v>
      </c>
      <c r="I35" s="475">
        <v>308.1</v>
      </c>
      <c r="J35" s="474">
        <v>525.03</v>
      </c>
      <c r="K35" s="474">
        <f t="shared" si="2"/>
        <v>833.13</v>
      </c>
      <c r="L35" s="474">
        <v>303.97</v>
      </c>
      <c r="M35" s="474">
        <v>494.96</v>
      </c>
      <c r="N35" s="474">
        <f t="shared" si="3"/>
        <v>798.9300000000001</v>
      </c>
      <c r="O35" s="474">
        <f t="shared" si="4"/>
        <v>6.899999999999977</v>
      </c>
      <c r="P35" s="474">
        <f t="shared" si="5"/>
        <v>30.069999999999993</v>
      </c>
      <c r="Q35" s="474">
        <f t="shared" si="6"/>
        <v>36.969999999999914</v>
      </c>
    </row>
    <row r="36" spans="1:17" ht="12.75">
      <c r="A36" s="370">
        <v>23</v>
      </c>
      <c r="B36" s="371" t="s">
        <v>922</v>
      </c>
      <c r="C36" s="474">
        <v>478.09</v>
      </c>
      <c r="D36" s="474">
        <v>807.43</v>
      </c>
      <c r="E36" s="474">
        <f t="shared" si="0"/>
        <v>1285.52</v>
      </c>
      <c r="F36" s="474">
        <v>4.26</v>
      </c>
      <c r="G36" s="17">
        <v>0</v>
      </c>
      <c r="H36" s="474">
        <f t="shared" si="1"/>
        <v>4.26</v>
      </c>
      <c r="I36" s="475">
        <v>473.83</v>
      </c>
      <c r="J36" s="474">
        <v>807.43</v>
      </c>
      <c r="K36" s="474">
        <f t="shared" si="2"/>
        <v>1281.26</v>
      </c>
      <c r="L36" s="474">
        <v>467.46</v>
      </c>
      <c r="M36" s="474">
        <v>761.2</v>
      </c>
      <c r="N36" s="474">
        <f t="shared" si="3"/>
        <v>1228.66</v>
      </c>
      <c r="O36" s="474">
        <f t="shared" si="4"/>
        <v>10.629999999999995</v>
      </c>
      <c r="P36" s="474">
        <f t="shared" si="5"/>
        <v>46.229999999999905</v>
      </c>
      <c r="Q36" s="474">
        <f t="shared" si="6"/>
        <v>56.8599999999999</v>
      </c>
    </row>
    <row r="37" spans="1:17" ht="12.75">
      <c r="A37" s="370">
        <v>24</v>
      </c>
      <c r="B37" s="371" t="s">
        <v>923</v>
      </c>
      <c r="C37" s="474">
        <v>472.25</v>
      </c>
      <c r="D37" s="474">
        <v>797.57</v>
      </c>
      <c r="E37" s="474">
        <f t="shared" si="0"/>
        <v>1269.8200000000002</v>
      </c>
      <c r="F37" s="474">
        <v>4.21</v>
      </c>
      <c r="G37" s="17">
        <v>0</v>
      </c>
      <c r="H37" s="474">
        <f t="shared" si="1"/>
        <v>4.21</v>
      </c>
      <c r="I37" s="475">
        <v>468.04</v>
      </c>
      <c r="J37" s="474">
        <v>797.57</v>
      </c>
      <c r="K37" s="474">
        <f t="shared" si="2"/>
        <v>1265.6100000000001</v>
      </c>
      <c r="L37" s="474">
        <v>461.76</v>
      </c>
      <c r="M37" s="474">
        <v>751.9</v>
      </c>
      <c r="N37" s="474">
        <f t="shared" si="3"/>
        <v>1213.6599999999999</v>
      </c>
      <c r="O37" s="474">
        <f t="shared" si="4"/>
        <v>10.490000000000009</v>
      </c>
      <c r="P37" s="474">
        <f t="shared" si="5"/>
        <v>45.67000000000007</v>
      </c>
      <c r="Q37" s="474">
        <f t="shared" si="6"/>
        <v>56.16000000000031</v>
      </c>
    </row>
    <row r="38" spans="1:17" ht="12.75">
      <c r="A38" s="370">
        <v>25</v>
      </c>
      <c r="B38" s="371" t="s">
        <v>924</v>
      </c>
      <c r="C38" s="474">
        <v>285.22</v>
      </c>
      <c r="D38" s="474">
        <v>481.68</v>
      </c>
      <c r="E38" s="474">
        <f t="shared" si="0"/>
        <v>766.9000000000001</v>
      </c>
      <c r="F38" s="474">
        <v>2.54</v>
      </c>
      <c r="G38" s="17">
        <v>0</v>
      </c>
      <c r="H38" s="474">
        <f t="shared" si="1"/>
        <v>2.54</v>
      </c>
      <c r="I38" s="475">
        <v>282.67</v>
      </c>
      <c r="J38" s="474">
        <v>481.68</v>
      </c>
      <c r="K38" s="474">
        <f t="shared" si="2"/>
        <v>764.35</v>
      </c>
      <c r="L38" s="474">
        <v>278.88</v>
      </c>
      <c r="M38" s="474">
        <v>454.11</v>
      </c>
      <c r="N38" s="474">
        <f t="shared" si="3"/>
        <v>732.99</v>
      </c>
      <c r="O38" s="474">
        <f t="shared" si="4"/>
        <v>6.330000000000041</v>
      </c>
      <c r="P38" s="474">
        <f t="shared" si="5"/>
        <v>27.569999999999993</v>
      </c>
      <c r="Q38" s="474">
        <f t="shared" si="6"/>
        <v>33.89999999999998</v>
      </c>
    </row>
    <row r="39" spans="1:17" ht="12.75">
      <c r="A39" s="370">
        <v>26</v>
      </c>
      <c r="B39" s="371" t="s">
        <v>925</v>
      </c>
      <c r="C39" s="474">
        <v>741.49</v>
      </c>
      <c r="D39" s="474">
        <v>1252.26</v>
      </c>
      <c r="E39" s="474">
        <f t="shared" si="0"/>
        <v>1993.75</v>
      </c>
      <c r="F39" s="474">
        <v>6.61</v>
      </c>
      <c r="G39" s="17">
        <v>0</v>
      </c>
      <c r="H39" s="474">
        <f t="shared" si="1"/>
        <v>6.61</v>
      </c>
      <c r="I39" s="475">
        <v>734.87</v>
      </c>
      <c r="J39" s="474">
        <v>1252.26</v>
      </c>
      <c r="K39" s="474">
        <f t="shared" si="2"/>
        <v>1987.13</v>
      </c>
      <c r="L39" s="474">
        <v>725</v>
      </c>
      <c r="M39" s="474">
        <v>1180.56</v>
      </c>
      <c r="N39" s="474">
        <f t="shared" si="3"/>
        <v>1905.56</v>
      </c>
      <c r="O39" s="474">
        <f t="shared" si="4"/>
        <v>16.480000000000018</v>
      </c>
      <c r="P39" s="474">
        <f t="shared" si="5"/>
        <v>71.70000000000005</v>
      </c>
      <c r="Q39" s="474">
        <f t="shared" si="6"/>
        <v>88.18000000000006</v>
      </c>
    </row>
    <row r="40" spans="1:17" ht="12.75">
      <c r="A40" s="370">
        <v>27</v>
      </c>
      <c r="B40" s="371" t="s">
        <v>926</v>
      </c>
      <c r="C40" s="474">
        <v>389.73</v>
      </c>
      <c r="D40" s="474">
        <v>658.17</v>
      </c>
      <c r="E40" s="474">
        <f t="shared" si="0"/>
        <v>1047.9</v>
      </c>
      <c r="F40" s="474">
        <v>3.48</v>
      </c>
      <c r="G40" s="17">
        <v>0</v>
      </c>
      <c r="H40" s="474">
        <f t="shared" si="1"/>
        <v>3.48</v>
      </c>
      <c r="I40" s="475">
        <v>386.24</v>
      </c>
      <c r="J40" s="474">
        <v>658.17</v>
      </c>
      <c r="K40" s="474">
        <f t="shared" si="2"/>
        <v>1044.4099999999999</v>
      </c>
      <c r="L40" s="474">
        <v>381.05</v>
      </c>
      <c r="M40" s="474">
        <v>620.49</v>
      </c>
      <c r="N40" s="474">
        <f t="shared" si="3"/>
        <v>1001.54</v>
      </c>
      <c r="O40" s="474">
        <f t="shared" si="4"/>
        <v>8.670000000000016</v>
      </c>
      <c r="P40" s="474">
        <f t="shared" si="5"/>
        <v>37.67999999999995</v>
      </c>
      <c r="Q40" s="474">
        <f t="shared" si="6"/>
        <v>46.34999999999991</v>
      </c>
    </row>
    <row r="41" spans="1:17" ht="12.75">
      <c r="A41" s="370">
        <v>28</v>
      </c>
      <c r="B41" s="371" t="s">
        <v>927</v>
      </c>
      <c r="C41" s="474">
        <v>637.58</v>
      </c>
      <c r="D41" s="474">
        <v>1076.77</v>
      </c>
      <c r="E41" s="474">
        <f t="shared" si="0"/>
        <v>1714.35</v>
      </c>
      <c r="F41" s="474">
        <v>5.68</v>
      </c>
      <c r="G41" s="17">
        <v>0</v>
      </c>
      <c r="H41" s="474">
        <f t="shared" si="1"/>
        <v>5.68</v>
      </c>
      <c r="I41" s="475">
        <v>631.89</v>
      </c>
      <c r="J41" s="474">
        <v>1076.77</v>
      </c>
      <c r="K41" s="474">
        <f t="shared" si="2"/>
        <v>1708.6599999999999</v>
      </c>
      <c r="L41" s="474">
        <v>623.41</v>
      </c>
      <c r="M41" s="474">
        <v>1015.12</v>
      </c>
      <c r="N41" s="474">
        <f t="shared" si="3"/>
        <v>1638.53</v>
      </c>
      <c r="O41" s="474">
        <f t="shared" si="4"/>
        <v>14.159999999999968</v>
      </c>
      <c r="P41" s="474">
        <f t="shared" si="5"/>
        <v>61.64999999999998</v>
      </c>
      <c r="Q41" s="474">
        <f t="shared" si="6"/>
        <v>75.80999999999995</v>
      </c>
    </row>
    <row r="42" spans="1:17" ht="12.75">
      <c r="A42" s="370">
        <v>29</v>
      </c>
      <c r="B42" s="371" t="s">
        <v>928</v>
      </c>
      <c r="C42" s="474">
        <v>361.6</v>
      </c>
      <c r="D42" s="474">
        <v>610.7</v>
      </c>
      <c r="E42" s="474">
        <f t="shared" si="0"/>
        <v>972.3000000000001</v>
      </c>
      <c r="F42" s="474">
        <v>3.22</v>
      </c>
      <c r="G42" s="17">
        <v>0</v>
      </c>
      <c r="H42" s="474">
        <f t="shared" si="1"/>
        <v>3.22</v>
      </c>
      <c r="I42" s="475">
        <v>358.38</v>
      </c>
      <c r="J42" s="474">
        <v>610.7</v>
      </c>
      <c r="K42" s="474">
        <f t="shared" si="2"/>
        <v>969.08</v>
      </c>
      <c r="L42" s="474">
        <v>353.57</v>
      </c>
      <c r="M42" s="474">
        <v>575.73</v>
      </c>
      <c r="N42" s="474">
        <f t="shared" si="3"/>
        <v>929.3</v>
      </c>
      <c r="O42" s="474">
        <f t="shared" si="4"/>
        <v>8.03000000000003</v>
      </c>
      <c r="P42" s="474">
        <f t="shared" si="5"/>
        <v>34.97000000000003</v>
      </c>
      <c r="Q42" s="474">
        <f t="shared" si="6"/>
        <v>43.000000000000114</v>
      </c>
    </row>
    <row r="43" spans="1:17" ht="12.75">
      <c r="A43" s="370">
        <v>30</v>
      </c>
      <c r="B43" s="371" t="s">
        <v>929</v>
      </c>
      <c r="C43" s="474">
        <v>849.64</v>
      </c>
      <c r="D43" s="474">
        <v>1434.92</v>
      </c>
      <c r="E43" s="474">
        <f t="shared" si="0"/>
        <v>2284.56</v>
      </c>
      <c r="F43" s="474">
        <v>7.58</v>
      </c>
      <c r="G43" s="17">
        <v>0</v>
      </c>
      <c r="H43" s="474">
        <f t="shared" si="1"/>
        <v>7.58</v>
      </c>
      <c r="I43" s="475">
        <v>842.07</v>
      </c>
      <c r="J43" s="474">
        <v>1434.92</v>
      </c>
      <c r="K43" s="474">
        <f t="shared" si="2"/>
        <v>2276.9900000000002</v>
      </c>
      <c r="L43" s="474">
        <v>830.76</v>
      </c>
      <c r="M43" s="474">
        <v>1352.76</v>
      </c>
      <c r="N43" s="474">
        <f t="shared" si="3"/>
        <v>2183.52</v>
      </c>
      <c r="O43" s="474">
        <f t="shared" si="4"/>
        <v>18.8900000000001</v>
      </c>
      <c r="P43" s="474">
        <f t="shared" si="5"/>
        <v>82.16000000000008</v>
      </c>
      <c r="Q43" s="474">
        <f t="shared" si="6"/>
        <v>101.05000000000018</v>
      </c>
    </row>
    <row r="44" spans="1:17" ht="12.75">
      <c r="A44" s="370">
        <v>31</v>
      </c>
      <c r="B44" s="371" t="s">
        <v>930</v>
      </c>
      <c r="C44" s="474">
        <v>871.54</v>
      </c>
      <c r="D44" s="474">
        <v>1471.9</v>
      </c>
      <c r="E44" s="474">
        <f t="shared" si="0"/>
        <v>2343.44</v>
      </c>
      <c r="F44" s="474">
        <v>7.77</v>
      </c>
      <c r="G44" s="17">
        <v>0</v>
      </c>
      <c r="H44" s="474">
        <f t="shared" si="1"/>
        <v>7.77</v>
      </c>
      <c r="I44" s="475">
        <v>863.77</v>
      </c>
      <c r="J44" s="474">
        <v>1471.9</v>
      </c>
      <c r="K44" s="474">
        <f t="shared" si="2"/>
        <v>2335.67</v>
      </c>
      <c r="L44" s="474">
        <v>852.17</v>
      </c>
      <c r="M44" s="474">
        <v>1387.63</v>
      </c>
      <c r="N44" s="474">
        <f t="shared" si="3"/>
        <v>2239.8</v>
      </c>
      <c r="O44" s="474">
        <f t="shared" si="4"/>
        <v>19.370000000000005</v>
      </c>
      <c r="P44" s="474">
        <f t="shared" si="5"/>
        <v>84.26999999999998</v>
      </c>
      <c r="Q44" s="474">
        <f t="shared" si="6"/>
        <v>103.63999999999987</v>
      </c>
    </row>
    <row r="45" spans="1:17" ht="12.75">
      <c r="A45" s="370">
        <v>32</v>
      </c>
      <c r="B45" s="371" t="s">
        <v>931</v>
      </c>
      <c r="C45" s="474">
        <v>500.23</v>
      </c>
      <c r="D45" s="474">
        <v>844.82</v>
      </c>
      <c r="E45" s="474">
        <f t="shared" si="0"/>
        <v>1345.0500000000002</v>
      </c>
      <c r="F45" s="474">
        <v>4.46</v>
      </c>
      <c r="G45" s="17">
        <v>0</v>
      </c>
      <c r="H45" s="474">
        <f t="shared" si="1"/>
        <v>4.46</v>
      </c>
      <c r="I45" s="475">
        <v>495.77</v>
      </c>
      <c r="J45" s="474">
        <v>844.82</v>
      </c>
      <c r="K45" s="474">
        <f t="shared" si="2"/>
        <v>1340.5900000000001</v>
      </c>
      <c r="L45" s="474">
        <v>489.12</v>
      </c>
      <c r="M45" s="474">
        <v>796.45</v>
      </c>
      <c r="N45" s="474">
        <f t="shared" si="3"/>
        <v>1285.5700000000002</v>
      </c>
      <c r="O45" s="474">
        <f t="shared" si="4"/>
        <v>11.109999999999957</v>
      </c>
      <c r="P45" s="474">
        <f t="shared" si="5"/>
        <v>48.370000000000005</v>
      </c>
      <c r="Q45" s="474">
        <f t="shared" si="6"/>
        <v>59.48000000000002</v>
      </c>
    </row>
    <row r="46" spans="1:17" ht="12.75">
      <c r="A46" s="372"/>
      <c r="B46" s="373" t="s">
        <v>85</v>
      </c>
      <c r="C46" s="474">
        <f>SUM(C14:C45)</f>
        <v>13857.439999999999</v>
      </c>
      <c r="D46" s="474">
        <f>SUM(D14:D45)</f>
        <v>23403.230000000003</v>
      </c>
      <c r="E46" s="474">
        <f t="shared" si="0"/>
        <v>37260.67</v>
      </c>
      <c r="F46" s="474">
        <f>SUM(F14:F45)</f>
        <v>123.58</v>
      </c>
      <c r="G46" s="17">
        <v>0</v>
      </c>
      <c r="H46" s="474">
        <f t="shared" si="1"/>
        <v>123.58</v>
      </c>
      <c r="I46" s="475">
        <f>SUM(I14:I45)</f>
        <v>13733.860000000002</v>
      </c>
      <c r="J46" s="474">
        <v>23403.230000000003</v>
      </c>
      <c r="K46" s="474">
        <f t="shared" si="2"/>
        <v>37137.090000000004</v>
      </c>
      <c r="L46" s="474">
        <f>SUM(L14:L45)</f>
        <v>13549.419999999998</v>
      </c>
      <c r="M46" s="474">
        <f>SUM(M14:M45)</f>
        <v>22063.23</v>
      </c>
      <c r="N46" s="474">
        <f t="shared" si="3"/>
        <v>35612.649999999994</v>
      </c>
      <c r="O46" s="474">
        <f t="shared" si="4"/>
        <v>308.0200000000041</v>
      </c>
      <c r="P46" s="474">
        <f t="shared" si="5"/>
        <v>1340.0000000000036</v>
      </c>
      <c r="Q46" s="474">
        <f t="shared" si="6"/>
        <v>1648.0200000000114</v>
      </c>
    </row>
    <row r="47" spans="1:17" ht="12.75">
      <c r="A47" s="10"/>
      <c r="B47" s="28"/>
      <c r="C47" s="28"/>
      <c r="D47" s="28"/>
      <c r="E47" s="19"/>
      <c r="F47" s="19"/>
      <c r="G47" s="19"/>
      <c r="H47" s="19"/>
      <c r="I47" s="19"/>
      <c r="J47" s="19"/>
      <c r="K47" s="19"/>
      <c r="L47" s="19"/>
      <c r="M47" s="19"/>
      <c r="N47" s="19"/>
      <c r="O47" s="19"/>
      <c r="P47" s="19"/>
      <c r="Q47" s="19"/>
    </row>
    <row r="48" spans="1:17" ht="14.25" customHeight="1">
      <c r="A48" s="775" t="s">
        <v>658</v>
      </c>
      <c r="B48" s="775"/>
      <c r="C48" s="775"/>
      <c r="D48" s="775"/>
      <c r="E48" s="775"/>
      <c r="F48" s="775"/>
      <c r="G48" s="775"/>
      <c r="H48" s="775"/>
      <c r="I48" s="775"/>
      <c r="J48" s="775"/>
      <c r="K48" s="775"/>
      <c r="L48" s="775"/>
      <c r="M48" s="775"/>
      <c r="N48" s="775"/>
      <c r="O48" s="775"/>
      <c r="P48" s="775"/>
      <c r="Q48" s="775"/>
    </row>
    <row r="49" spans="1:17" ht="15.75" customHeight="1">
      <c r="A49" s="32"/>
      <c r="B49" s="39"/>
      <c r="C49" s="39"/>
      <c r="D49" s="39"/>
      <c r="E49" s="39"/>
      <c r="F49" s="39"/>
      <c r="G49" s="39"/>
      <c r="H49" s="39"/>
      <c r="I49" s="39"/>
      <c r="J49" s="39"/>
      <c r="K49" s="39"/>
      <c r="L49" s="39"/>
      <c r="M49" s="39"/>
      <c r="N49" s="39"/>
      <c r="O49" s="39"/>
      <c r="P49" s="39"/>
      <c r="Q49" s="39"/>
    </row>
    <row r="50" spans="1:17" ht="15.75" customHeight="1">
      <c r="A50" s="13"/>
      <c r="B50" s="13"/>
      <c r="C50" s="13"/>
      <c r="D50" s="13"/>
      <c r="E50" s="13"/>
      <c r="F50" s="13"/>
      <c r="G50" s="13"/>
      <c r="H50" s="13"/>
      <c r="I50" s="13"/>
      <c r="J50" s="13"/>
      <c r="K50" s="619" t="s">
        <v>887</v>
      </c>
      <c r="L50" s="619"/>
      <c r="M50" s="619"/>
      <c r="N50" s="619"/>
      <c r="O50" s="619"/>
      <c r="P50" s="79"/>
      <c r="Q50" s="79"/>
    </row>
    <row r="51" spans="1:17" ht="12.75" customHeight="1">
      <c r="A51" s="79"/>
      <c r="B51" s="79"/>
      <c r="C51" s="79"/>
      <c r="D51" s="79"/>
      <c r="E51" s="79"/>
      <c r="F51" s="79"/>
      <c r="G51" s="79"/>
      <c r="H51" s="79"/>
      <c r="I51" s="79"/>
      <c r="J51" s="13"/>
      <c r="K51" s="619" t="s">
        <v>888</v>
      </c>
      <c r="L51" s="619"/>
      <c r="M51" s="619"/>
      <c r="N51" s="619"/>
      <c r="O51" s="619"/>
      <c r="P51" s="79"/>
      <c r="Q51" s="79"/>
    </row>
    <row r="52" spans="1:17" ht="12.75" customHeight="1">
      <c r="A52" s="79"/>
      <c r="B52" s="79"/>
      <c r="C52" s="79"/>
      <c r="D52" s="79"/>
      <c r="E52" s="79"/>
      <c r="F52" s="79"/>
      <c r="G52" s="79"/>
      <c r="H52" s="79"/>
      <c r="I52" s="79"/>
      <c r="M52" s="642"/>
      <c r="N52" s="642"/>
      <c r="O52" s="643"/>
      <c r="P52" s="79"/>
      <c r="Q52" s="79"/>
    </row>
    <row r="53" spans="1:17" ht="12.75">
      <c r="A53" s="13"/>
      <c r="B53" s="13"/>
      <c r="C53" s="13"/>
      <c r="D53" s="13"/>
      <c r="E53" s="13"/>
      <c r="F53" s="13"/>
      <c r="G53" s="13"/>
      <c r="H53" s="13"/>
      <c r="I53" s="13"/>
      <c r="J53" s="645" t="s">
        <v>889</v>
      </c>
      <c r="K53" s="645"/>
      <c r="L53" s="79"/>
      <c r="M53" s="79"/>
      <c r="N53" s="79"/>
      <c r="O53" s="79"/>
      <c r="P53" s="33"/>
      <c r="Q53" s="33"/>
    </row>
    <row r="54" spans="10:15" ht="12.75">
      <c r="J54" s="79"/>
      <c r="K54" s="79"/>
      <c r="L54" s="79"/>
      <c r="M54" s="79"/>
      <c r="N54" s="79"/>
      <c r="O54" s="79"/>
    </row>
    <row r="55" spans="10:15" ht="15">
      <c r="J55" s="13"/>
      <c r="K55" s="619" t="s">
        <v>890</v>
      </c>
      <c r="L55" s="619"/>
      <c r="M55" s="619"/>
      <c r="N55" s="619"/>
      <c r="O55" s="619"/>
    </row>
  </sheetData>
  <sheetProtection/>
  <mergeCells count="19">
    <mergeCell ref="M52:O52"/>
    <mergeCell ref="J53:K53"/>
    <mergeCell ref="K55:O55"/>
    <mergeCell ref="P1:Q1"/>
    <mergeCell ref="A2:Q2"/>
    <mergeCell ref="A3:Q3"/>
    <mergeCell ref="N10:Q10"/>
    <mergeCell ref="A6:Q6"/>
    <mergeCell ref="A11:A12"/>
    <mergeCell ref="B11:B12"/>
    <mergeCell ref="A48:Q48"/>
    <mergeCell ref="K50:O50"/>
    <mergeCell ref="K51:O51"/>
    <mergeCell ref="I11:K11"/>
    <mergeCell ref="A9:B9"/>
    <mergeCell ref="O11:Q11"/>
    <mergeCell ref="L11:N11"/>
    <mergeCell ref="C11:E11"/>
    <mergeCell ref="F11:H1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0" r:id="rId1"/>
</worksheet>
</file>

<file path=xl/worksheets/sheet24.xml><?xml version="1.0" encoding="utf-8"?>
<worksheet xmlns="http://schemas.openxmlformats.org/spreadsheetml/2006/main" xmlns:r="http://schemas.openxmlformats.org/officeDocument/2006/relationships">
  <sheetPr>
    <pageSetUpPr fitToPage="1"/>
  </sheetPr>
  <dimension ref="A1:R54"/>
  <sheetViews>
    <sheetView zoomScaleSheetLayoutView="90" zoomScalePageLayoutView="0" workbookViewId="0" topLeftCell="A29">
      <selection activeCell="G54" sqref="G54"/>
    </sheetView>
  </sheetViews>
  <sheetFormatPr defaultColWidth="9.140625" defaultRowHeight="12.75"/>
  <cols>
    <col min="1" max="1" width="4.8515625" style="14" customWidth="1"/>
    <col min="2" max="2" width="14.8515625" style="14" customWidth="1"/>
    <col min="3" max="3" width="8.7109375" style="14" customWidth="1"/>
    <col min="4" max="4" width="9.28125" style="14" customWidth="1"/>
    <col min="5" max="5" width="10.00390625" style="14" customWidth="1"/>
    <col min="6" max="7" width="7.28125" style="14" customWidth="1"/>
    <col min="8" max="8" width="8.140625" style="14" customWidth="1"/>
    <col min="9" max="9" width="9.28125" style="14" customWidth="1"/>
    <col min="10" max="10" width="10.00390625" style="14" customWidth="1"/>
    <col min="11" max="11" width="9.421875" style="14" customWidth="1"/>
    <col min="12" max="12" width="8.7109375" style="14" customWidth="1"/>
    <col min="13" max="13" width="8.28125" style="14" customWidth="1"/>
    <col min="14" max="14" width="8.57421875" style="14" customWidth="1"/>
    <col min="15" max="15" width="10.8515625" style="14" customWidth="1"/>
    <col min="16" max="16" width="11.8515625" style="14" customWidth="1"/>
    <col min="17" max="17" width="12.140625" style="14" customWidth="1"/>
    <col min="18" max="16384" width="9.140625" style="14" customWidth="1"/>
  </cols>
  <sheetData>
    <row r="1" spans="8:17" ht="15">
      <c r="H1" s="33"/>
      <c r="I1" s="33"/>
      <c r="J1" s="33"/>
      <c r="K1" s="33"/>
      <c r="L1" s="33"/>
      <c r="M1" s="33"/>
      <c r="N1" s="33"/>
      <c r="O1" s="33"/>
      <c r="P1" s="780" t="s">
        <v>86</v>
      </c>
      <c r="Q1" s="780"/>
    </row>
    <row r="2" spans="1:17" ht="15">
      <c r="A2" s="619" t="s">
        <v>0</v>
      </c>
      <c r="B2" s="619"/>
      <c r="C2" s="619"/>
      <c r="D2" s="619"/>
      <c r="E2" s="619"/>
      <c r="F2" s="619"/>
      <c r="G2" s="619"/>
      <c r="H2" s="619"/>
      <c r="I2" s="619"/>
      <c r="J2" s="619"/>
      <c r="K2" s="619"/>
      <c r="L2" s="619"/>
      <c r="M2" s="619"/>
      <c r="N2" s="619"/>
      <c r="O2" s="619"/>
      <c r="P2" s="619"/>
      <c r="Q2" s="619"/>
    </row>
    <row r="3" spans="1:17" ht="20.25">
      <c r="A3" s="632" t="s">
        <v>690</v>
      </c>
      <c r="B3" s="632"/>
      <c r="C3" s="632"/>
      <c r="D3" s="632"/>
      <c r="E3" s="632"/>
      <c r="F3" s="632"/>
      <c r="G3" s="632"/>
      <c r="H3" s="632"/>
      <c r="I3" s="632"/>
      <c r="J3" s="632"/>
      <c r="K3" s="632"/>
      <c r="L3" s="632"/>
      <c r="M3" s="632"/>
      <c r="N3" s="632"/>
      <c r="O3" s="632"/>
      <c r="P3" s="632"/>
      <c r="Q3" s="632"/>
    </row>
    <row r="4" ht="10.5" customHeight="1"/>
    <row r="5" spans="1:17" ht="9" customHeight="1">
      <c r="A5" s="22"/>
      <c r="B5" s="22"/>
      <c r="C5" s="22"/>
      <c r="D5" s="22"/>
      <c r="E5" s="21"/>
      <c r="F5" s="21"/>
      <c r="G5" s="21"/>
      <c r="H5" s="21"/>
      <c r="I5" s="21"/>
      <c r="J5" s="21"/>
      <c r="K5" s="21"/>
      <c r="L5" s="21"/>
      <c r="M5" s="21"/>
      <c r="N5" s="22"/>
      <c r="O5" s="22"/>
      <c r="P5" s="21"/>
      <c r="Q5" s="19"/>
    </row>
    <row r="6" spans="2:15" ht="18" customHeight="1">
      <c r="B6" s="110"/>
      <c r="C6" s="110"/>
      <c r="D6" s="633" t="s">
        <v>834</v>
      </c>
      <c r="E6" s="633"/>
      <c r="F6" s="633"/>
      <c r="G6" s="633"/>
      <c r="H6" s="633"/>
      <c r="I6" s="633"/>
      <c r="J6" s="633"/>
      <c r="K6" s="633"/>
      <c r="L6" s="633"/>
      <c r="M6" s="633"/>
      <c r="N6" s="633"/>
      <c r="O6" s="633"/>
    </row>
    <row r="7" ht="5.25" customHeight="1"/>
    <row r="8" spans="1:17" ht="12.75">
      <c r="A8" s="635" t="s">
        <v>1011</v>
      </c>
      <c r="B8" s="635"/>
      <c r="Q8" s="30" t="s">
        <v>19</v>
      </c>
    </row>
    <row r="9" spans="1:17" ht="15.75">
      <c r="A9" s="12"/>
      <c r="N9" s="758" t="s">
        <v>769</v>
      </c>
      <c r="O9" s="758"/>
      <c r="P9" s="758"/>
      <c r="Q9" s="758"/>
    </row>
    <row r="10" spans="1:17" ht="27.75" customHeight="1">
      <c r="A10" s="781" t="s">
        <v>2</v>
      </c>
      <c r="B10" s="781" t="s">
        <v>3</v>
      </c>
      <c r="C10" s="628" t="s">
        <v>748</v>
      </c>
      <c r="D10" s="628"/>
      <c r="E10" s="628"/>
      <c r="F10" s="628" t="s">
        <v>780</v>
      </c>
      <c r="G10" s="628"/>
      <c r="H10" s="628"/>
      <c r="I10" s="660" t="s">
        <v>359</v>
      </c>
      <c r="J10" s="661"/>
      <c r="K10" s="776"/>
      <c r="L10" s="660" t="s">
        <v>87</v>
      </c>
      <c r="M10" s="661"/>
      <c r="N10" s="776"/>
      <c r="O10" s="777" t="s">
        <v>779</v>
      </c>
      <c r="P10" s="778"/>
      <c r="Q10" s="779"/>
    </row>
    <row r="11" spans="1:17" ht="27" customHeight="1">
      <c r="A11" s="782"/>
      <c r="B11" s="782"/>
      <c r="C11" s="5" t="s">
        <v>106</v>
      </c>
      <c r="D11" s="5" t="s">
        <v>655</v>
      </c>
      <c r="E11" s="36" t="s">
        <v>16</v>
      </c>
      <c r="F11" s="5" t="s">
        <v>106</v>
      </c>
      <c r="G11" s="5" t="s">
        <v>656</v>
      </c>
      <c r="H11" s="36" t="s">
        <v>16</v>
      </c>
      <c r="I11" s="5" t="s">
        <v>106</v>
      </c>
      <c r="J11" s="5" t="s">
        <v>656</v>
      </c>
      <c r="K11" s="36" t="s">
        <v>16</v>
      </c>
      <c r="L11" s="5" t="s">
        <v>106</v>
      </c>
      <c r="M11" s="5" t="s">
        <v>656</v>
      </c>
      <c r="N11" s="36" t="s">
        <v>16</v>
      </c>
      <c r="O11" s="5" t="s">
        <v>221</v>
      </c>
      <c r="P11" s="5" t="s">
        <v>657</v>
      </c>
      <c r="Q11" s="5" t="s">
        <v>107</v>
      </c>
    </row>
    <row r="12" spans="1:17" s="66" customFormat="1" ht="12.75">
      <c r="A12" s="63">
        <v>1</v>
      </c>
      <c r="B12" s="63">
        <v>2</v>
      </c>
      <c r="C12" s="63">
        <v>3</v>
      </c>
      <c r="D12" s="63">
        <v>4</v>
      </c>
      <c r="E12" s="63">
        <v>5</v>
      </c>
      <c r="F12" s="63">
        <v>6</v>
      </c>
      <c r="G12" s="63">
        <v>7</v>
      </c>
      <c r="H12" s="63">
        <v>8</v>
      </c>
      <c r="I12" s="63">
        <v>9</v>
      </c>
      <c r="J12" s="63">
        <v>10</v>
      </c>
      <c r="K12" s="63">
        <v>11</v>
      </c>
      <c r="L12" s="63">
        <v>12</v>
      </c>
      <c r="M12" s="63">
        <v>13</v>
      </c>
      <c r="N12" s="63">
        <v>14</v>
      </c>
      <c r="O12" s="63">
        <v>15</v>
      </c>
      <c r="P12" s="63">
        <v>16</v>
      </c>
      <c r="Q12" s="63">
        <v>17</v>
      </c>
    </row>
    <row r="13" spans="1:18" ht="12.75">
      <c r="A13" s="370">
        <v>1</v>
      </c>
      <c r="B13" s="371" t="s">
        <v>900</v>
      </c>
      <c r="C13" s="474">
        <v>267.01</v>
      </c>
      <c r="D13" s="474">
        <v>276.8</v>
      </c>
      <c r="E13" s="474">
        <f>C13+D13</f>
        <v>543.81</v>
      </c>
      <c r="F13" s="17">
        <v>5.21</v>
      </c>
      <c r="G13" s="17">
        <v>0</v>
      </c>
      <c r="H13" s="17">
        <f>F13+G13</f>
        <v>5.21</v>
      </c>
      <c r="I13" s="17">
        <v>261.81</v>
      </c>
      <c r="J13" s="474">
        <v>276.8</v>
      </c>
      <c r="K13" s="17">
        <f>I13+J13</f>
        <v>538.61</v>
      </c>
      <c r="L13" s="474">
        <v>261.03</v>
      </c>
      <c r="M13" s="17">
        <v>203.62</v>
      </c>
      <c r="N13" s="474">
        <f>L13+M13</f>
        <v>464.65</v>
      </c>
      <c r="O13" s="474">
        <f>F13+I13-L13</f>
        <v>5.990000000000009</v>
      </c>
      <c r="P13" s="17">
        <f>G13+J13-M13</f>
        <v>73.18</v>
      </c>
      <c r="Q13" s="474">
        <f>H13+K13-N13</f>
        <v>79.17000000000007</v>
      </c>
      <c r="R13" s="476"/>
    </row>
    <row r="14" spans="1:18" ht="12.75">
      <c r="A14" s="370">
        <v>2</v>
      </c>
      <c r="B14" s="371" t="s">
        <v>901</v>
      </c>
      <c r="C14" s="474">
        <v>618.11</v>
      </c>
      <c r="D14" s="474">
        <v>642.03</v>
      </c>
      <c r="E14" s="474">
        <f aca="true" t="shared" si="0" ref="E14:E45">C14+D14</f>
        <v>1260.1399999999999</v>
      </c>
      <c r="F14" s="17">
        <v>13.61</v>
      </c>
      <c r="G14" s="17">
        <v>0</v>
      </c>
      <c r="H14" s="17">
        <f aca="true" t="shared" si="1" ref="H14:H45">F14+G14</f>
        <v>13.61</v>
      </c>
      <c r="I14" s="17">
        <v>604.5</v>
      </c>
      <c r="J14" s="474">
        <v>642.03</v>
      </c>
      <c r="K14" s="17">
        <f aca="true" t="shared" si="2" ref="K14:K45">I14+J14</f>
        <v>1246.53</v>
      </c>
      <c r="L14" s="474">
        <v>603.97</v>
      </c>
      <c r="M14" s="17">
        <v>471.13</v>
      </c>
      <c r="N14" s="474">
        <f aca="true" t="shared" si="3" ref="N14:N45">L14+M14</f>
        <v>1075.1</v>
      </c>
      <c r="O14" s="474">
        <f aca="true" t="shared" si="4" ref="O14:O45">F14+I14-L14</f>
        <v>14.139999999999986</v>
      </c>
      <c r="P14" s="17">
        <f aca="true" t="shared" si="5" ref="P14:P45">G14+J14-M14</f>
        <v>170.89999999999998</v>
      </c>
      <c r="Q14" s="474">
        <f aca="true" t="shared" si="6" ref="Q14:Q45">H14+K14-N14</f>
        <v>185.03999999999996</v>
      </c>
      <c r="R14" s="476"/>
    </row>
    <row r="15" spans="1:18" ht="12.75">
      <c r="A15" s="370">
        <v>3</v>
      </c>
      <c r="B15" s="371" t="s">
        <v>902</v>
      </c>
      <c r="C15" s="474">
        <v>582.51</v>
      </c>
      <c r="D15" s="474">
        <v>605.13</v>
      </c>
      <c r="E15" s="474">
        <f t="shared" si="0"/>
        <v>1187.6399999999999</v>
      </c>
      <c r="F15" s="17">
        <v>12.91</v>
      </c>
      <c r="G15" s="17">
        <v>0</v>
      </c>
      <c r="H15" s="17">
        <f t="shared" si="1"/>
        <v>12.91</v>
      </c>
      <c r="I15" s="17">
        <v>569.6</v>
      </c>
      <c r="J15" s="474">
        <v>605.13</v>
      </c>
      <c r="K15" s="17">
        <f t="shared" si="2"/>
        <v>1174.73</v>
      </c>
      <c r="L15" s="474">
        <v>569.17</v>
      </c>
      <c r="M15" s="17">
        <v>443.98</v>
      </c>
      <c r="N15" s="474">
        <f t="shared" si="3"/>
        <v>1013.15</v>
      </c>
      <c r="O15" s="474">
        <f t="shared" si="4"/>
        <v>13.340000000000032</v>
      </c>
      <c r="P15" s="17">
        <f t="shared" si="5"/>
        <v>161.14999999999998</v>
      </c>
      <c r="Q15" s="474">
        <f t="shared" si="6"/>
        <v>174.49000000000012</v>
      </c>
      <c r="R15" s="476"/>
    </row>
    <row r="16" spans="1:18" ht="12.75">
      <c r="A16" s="370">
        <v>4</v>
      </c>
      <c r="B16" s="371" t="s">
        <v>903</v>
      </c>
      <c r="C16" s="474">
        <v>646.59</v>
      </c>
      <c r="D16" s="474">
        <v>670.29</v>
      </c>
      <c r="E16" s="474">
        <f t="shared" si="0"/>
        <v>1316.88</v>
      </c>
      <c r="F16" s="17">
        <v>12.61</v>
      </c>
      <c r="G16" s="17">
        <v>0</v>
      </c>
      <c r="H16" s="17">
        <f t="shared" si="1"/>
        <v>12.61</v>
      </c>
      <c r="I16" s="17">
        <v>633.97</v>
      </c>
      <c r="J16" s="474">
        <v>670.29</v>
      </c>
      <c r="K16" s="17">
        <f t="shared" si="2"/>
        <v>1304.26</v>
      </c>
      <c r="L16" s="474">
        <v>632.1</v>
      </c>
      <c r="M16" s="17">
        <v>493.07</v>
      </c>
      <c r="N16" s="474">
        <f t="shared" si="3"/>
        <v>1125.17</v>
      </c>
      <c r="O16" s="474">
        <f t="shared" si="4"/>
        <v>14.480000000000018</v>
      </c>
      <c r="P16" s="17">
        <f t="shared" si="5"/>
        <v>177.21999999999997</v>
      </c>
      <c r="Q16" s="474">
        <f t="shared" si="6"/>
        <v>191.69999999999982</v>
      </c>
      <c r="R16" s="476"/>
    </row>
    <row r="17" spans="1:18" ht="12.75">
      <c r="A17" s="370">
        <v>5</v>
      </c>
      <c r="B17" s="371" t="s">
        <v>904</v>
      </c>
      <c r="C17" s="474">
        <v>473.36</v>
      </c>
      <c r="D17" s="474">
        <v>491.96</v>
      </c>
      <c r="E17" s="474">
        <f t="shared" si="0"/>
        <v>965.3199999999999</v>
      </c>
      <c r="F17" s="17">
        <v>10.77</v>
      </c>
      <c r="G17" s="17">
        <v>0</v>
      </c>
      <c r="H17" s="17">
        <f t="shared" si="1"/>
        <v>10.77</v>
      </c>
      <c r="I17" s="17">
        <v>462.58</v>
      </c>
      <c r="J17" s="474">
        <v>491.96</v>
      </c>
      <c r="K17" s="17">
        <f t="shared" si="2"/>
        <v>954.54</v>
      </c>
      <c r="L17" s="474">
        <v>462.46</v>
      </c>
      <c r="M17" s="17">
        <v>360.74</v>
      </c>
      <c r="N17" s="474">
        <f t="shared" si="3"/>
        <v>823.2</v>
      </c>
      <c r="O17" s="474">
        <f t="shared" si="4"/>
        <v>10.889999999999986</v>
      </c>
      <c r="P17" s="17">
        <f t="shared" si="5"/>
        <v>131.21999999999997</v>
      </c>
      <c r="Q17" s="474">
        <f t="shared" si="6"/>
        <v>142.1099999999999</v>
      </c>
      <c r="R17" s="476"/>
    </row>
    <row r="18" spans="1:18" ht="12.75">
      <c r="A18" s="370">
        <v>6</v>
      </c>
      <c r="B18" s="371" t="s">
        <v>905</v>
      </c>
      <c r="C18" s="474">
        <v>636.38</v>
      </c>
      <c r="D18" s="474">
        <v>659.7</v>
      </c>
      <c r="E18" s="474">
        <f t="shared" si="0"/>
        <v>1296.08</v>
      </c>
      <c r="F18" s="17">
        <v>12.42</v>
      </c>
      <c r="G18" s="17">
        <v>0</v>
      </c>
      <c r="H18" s="17">
        <f t="shared" si="1"/>
        <v>12.42</v>
      </c>
      <c r="I18" s="17">
        <v>623.96</v>
      </c>
      <c r="J18" s="474">
        <v>659.7</v>
      </c>
      <c r="K18" s="17">
        <f t="shared" si="2"/>
        <v>1283.66</v>
      </c>
      <c r="L18" s="474">
        <v>622.12</v>
      </c>
      <c r="M18" s="17">
        <v>485.29</v>
      </c>
      <c r="N18" s="474">
        <f t="shared" si="3"/>
        <v>1107.41</v>
      </c>
      <c r="O18" s="474">
        <f t="shared" si="4"/>
        <v>14.259999999999991</v>
      </c>
      <c r="P18" s="17">
        <f t="shared" si="5"/>
        <v>174.41000000000003</v>
      </c>
      <c r="Q18" s="474">
        <f t="shared" si="6"/>
        <v>188.67000000000007</v>
      </c>
      <c r="R18" s="476"/>
    </row>
    <row r="19" spans="1:18" ht="12.75">
      <c r="A19" s="370">
        <v>7</v>
      </c>
      <c r="B19" s="371" t="s">
        <v>906</v>
      </c>
      <c r="C19" s="474">
        <v>481.97</v>
      </c>
      <c r="D19" s="474">
        <v>501.42</v>
      </c>
      <c r="E19" s="474">
        <f t="shared" si="0"/>
        <v>983.3900000000001</v>
      </c>
      <c r="F19" s="17">
        <v>11.59</v>
      </c>
      <c r="G19" s="17">
        <v>0</v>
      </c>
      <c r="H19" s="17">
        <f t="shared" si="1"/>
        <v>11.59</v>
      </c>
      <c r="I19" s="17">
        <v>470.38</v>
      </c>
      <c r="J19" s="474">
        <v>501.42</v>
      </c>
      <c r="K19" s="17">
        <f t="shared" si="2"/>
        <v>971.8</v>
      </c>
      <c r="L19" s="474">
        <v>470.76</v>
      </c>
      <c r="M19" s="17">
        <v>367.22</v>
      </c>
      <c r="N19" s="474">
        <f t="shared" si="3"/>
        <v>837.98</v>
      </c>
      <c r="O19" s="474">
        <f t="shared" si="4"/>
        <v>11.20999999999998</v>
      </c>
      <c r="P19" s="17">
        <f t="shared" si="5"/>
        <v>134.2</v>
      </c>
      <c r="Q19" s="474">
        <f t="shared" si="6"/>
        <v>145.40999999999997</v>
      </c>
      <c r="R19" s="476"/>
    </row>
    <row r="20" spans="1:18" ht="12.75">
      <c r="A20" s="370">
        <v>8</v>
      </c>
      <c r="B20" s="371" t="s">
        <v>907</v>
      </c>
      <c r="C20" s="474">
        <v>767.24</v>
      </c>
      <c r="D20" s="474">
        <v>798.08</v>
      </c>
      <c r="E20" s="474">
        <f t="shared" si="0"/>
        <v>1565.3200000000002</v>
      </c>
      <c r="F20" s="17">
        <v>18.31</v>
      </c>
      <c r="G20" s="17">
        <v>0</v>
      </c>
      <c r="H20" s="17">
        <f t="shared" si="1"/>
        <v>18.31</v>
      </c>
      <c r="I20" s="17">
        <v>748.94</v>
      </c>
      <c r="J20" s="474">
        <v>798.08</v>
      </c>
      <c r="K20" s="17">
        <f t="shared" si="2"/>
        <v>1547.02</v>
      </c>
      <c r="L20" s="474">
        <v>749.43</v>
      </c>
      <c r="M20" s="17">
        <v>584.59</v>
      </c>
      <c r="N20" s="474">
        <f t="shared" si="3"/>
        <v>1334.02</v>
      </c>
      <c r="O20" s="474">
        <f t="shared" si="4"/>
        <v>17.82000000000005</v>
      </c>
      <c r="P20" s="17">
        <f t="shared" si="5"/>
        <v>213.49</v>
      </c>
      <c r="Q20" s="474">
        <f t="shared" si="6"/>
        <v>231.30999999999995</v>
      </c>
      <c r="R20" s="476"/>
    </row>
    <row r="21" spans="1:18" ht="12.75">
      <c r="A21" s="370">
        <v>9</v>
      </c>
      <c r="B21" s="371" t="s">
        <v>908</v>
      </c>
      <c r="C21" s="474">
        <v>382.38</v>
      </c>
      <c r="D21" s="474">
        <v>396.39</v>
      </c>
      <c r="E21" s="474">
        <f t="shared" si="0"/>
        <v>778.77</v>
      </c>
      <c r="F21" s="17">
        <v>7.46</v>
      </c>
      <c r="G21" s="17">
        <v>0</v>
      </c>
      <c r="H21" s="17">
        <f t="shared" si="1"/>
        <v>7.46</v>
      </c>
      <c r="I21" s="17">
        <v>374.92</v>
      </c>
      <c r="J21" s="474">
        <v>396.39</v>
      </c>
      <c r="K21" s="17">
        <f t="shared" si="2"/>
        <v>771.31</v>
      </c>
      <c r="L21" s="474">
        <v>373.81</v>
      </c>
      <c r="M21" s="17">
        <v>291.59</v>
      </c>
      <c r="N21" s="474">
        <f t="shared" si="3"/>
        <v>665.4</v>
      </c>
      <c r="O21" s="474">
        <f t="shared" si="4"/>
        <v>8.569999999999993</v>
      </c>
      <c r="P21" s="17">
        <f t="shared" si="5"/>
        <v>104.80000000000001</v>
      </c>
      <c r="Q21" s="474">
        <f t="shared" si="6"/>
        <v>113.37</v>
      </c>
      <c r="R21" s="476"/>
    </row>
    <row r="22" spans="1:18" ht="12.75">
      <c r="A22" s="370">
        <v>10</v>
      </c>
      <c r="B22" s="371" t="s">
        <v>909</v>
      </c>
      <c r="C22" s="474">
        <v>255.75</v>
      </c>
      <c r="D22" s="474">
        <v>265.13</v>
      </c>
      <c r="E22" s="474">
        <f t="shared" si="0"/>
        <v>520.88</v>
      </c>
      <c r="F22" s="17">
        <v>4.99</v>
      </c>
      <c r="G22" s="17">
        <v>0</v>
      </c>
      <c r="H22" s="17">
        <f t="shared" si="1"/>
        <v>4.99</v>
      </c>
      <c r="I22" s="17">
        <v>250.76</v>
      </c>
      <c r="J22" s="474">
        <v>265.13</v>
      </c>
      <c r="K22" s="17">
        <f t="shared" si="2"/>
        <v>515.89</v>
      </c>
      <c r="L22" s="474">
        <v>250.03</v>
      </c>
      <c r="M22" s="17">
        <v>195.03</v>
      </c>
      <c r="N22" s="474">
        <f t="shared" si="3"/>
        <v>445.06</v>
      </c>
      <c r="O22" s="474">
        <f t="shared" si="4"/>
        <v>5.719999999999999</v>
      </c>
      <c r="P22" s="17">
        <f t="shared" si="5"/>
        <v>70.1</v>
      </c>
      <c r="Q22" s="474">
        <f t="shared" si="6"/>
        <v>75.82</v>
      </c>
      <c r="R22" s="476"/>
    </row>
    <row r="23" spans="1:18" ht="12.75">
      <c r="A23" s="370">
        <v>11</v>
      </c>
      <c r="B23" s="371" t="s">
        <v>910</v>
      </c>
      <c r="C23" s="474">
        <v>545.98</v>
      </c>
      <c r="D23" s="474">
        <v>567.74</v>
      </c>
      <c r="E23" s="474">
        <f t="shared" si="0"/>
        <v>1113.72</v>
      </c>
      <c r="F23" s="17">
        <v>12.8</v>
      </c>
      <c r="G23" s="17">
        <v>0</v>
      </c>
      <c r="H23" s="17">
        <f t="shared" si="1"/>
        <v>12.8</v>
      </c>
      <c r="I23" s="17">
        <v>533.18</v>
      </c>
      <c r="J23" s="474">
        <v>567.74</v>
      </c>
      <c r="K23" s="17">
        <f t="shared" si="2"/>
        <v>1100.92</v>
      </c>
      <c r="L23" s="474">
        <v>533.34</v>
      </c>
      <c r="M23" s="17">
        <v>416.03</v>
      </c>
      <c r="N23" s="474">
        <f t="shared" si="3"/>
        <v>949.37</v>
      </c>
      <c r="O23" s="474">
        <f t="shared" si="4"/>
        <v>12.639999999999873</v>
      </c>
      <c r="P23" s="17">
        <f t="shared" si="5"/>
        <v>151.71000000000004</v>
      </c>
      <c r="Q23" s="474">
        <f t="shared" si="6"/>
        <v>164.35000000000002</v>
      </c>
      <c r="R23" s="476"/>
    </row>
    <row r="24" spans="1:18" ht="12.75">
      <c r="A24" s="370">
        <v>12</v>
      </c>
      <c r="B24" s="371" t="s">
        <v>911</v>
      </c>
      <c r="C24" s="474">
        <v>574.25</v>
      </c>
      <c r="D24" s="474">
        <v>595.3</v>
      </c>
      <c r="E24" s="474">
        <f t="shared" si="0"/>
        <v>1169.55</v>
      </c>
      <c r="F24" s="17">
        <v>11.2</v>
      </c>
      <c r="G24" s="17">
        <v>0</v>
      </c>
      <c r="H24" s="17">
        <f t="shared" si="1"/>
        <v>11.2</v>
      </c>
      <c r="I24" s="17">
        <v>563.05</v>
      </c>
      <c r="J24" s="474">
        <v>595.3</v>
      </c>
      <c r="K24" s="17">
        <f t="shared" si="2"/>
        <v>1158.35</v>
      </c>
      <c r="L24" s="474">
        <v>561.39</v>
      </c>
      <c r="M24" s="17">
        <v>437.91</v>
      </c>
      <c r="N24" s="474">
        <f t="shared" si="3"/>
        <v>999.3</v>
      </c>
      <c r="O24" s="474">
        <f t="shared" si="4"/>
        <v>12.860000000000014</v>
      </c>
      <c r="P24" s="17">
        <f t="shared" si="5"/>
        <v>157.38999999999993</v>
      </c>
      <c r="Q24" s="474">
        <f t="shared" si="6"/>
        <v>170.25</v>
      </c>
      <c r="R24" s="476"/>
    </row>
    <row r="25" spans="1:18" ht="12.75">
      <c r="A25" s="370">
        <v>13</v>
      </c>
      <c r="B25" s="371" t="s">
        <v>912</v>
      </c>
      <c r="C25" s="474">
        <v>520.06</v>
      </c>
      <c r="D25" s="474">
        <v>539.12</v>
      </c>
      <c r="E25" s="474">
        <f t="shared" si="0"/>
        <v>1059.1799999999998</v>
      </c>
      <c r="F25" s="17">
        <v>10.15</v>
      </c>
      <c r="G25" s="17">
        <v>0</v>
      </c>
      <c r="H25" s="17">
        <f t="shared" si="1"/>
        <v>10.15</v>
      </c>
      <c r="I25" s="17">
        <v>509.91</v>
      </c>
      <c r="J25" s="474">
        <v>539.12</v>
      </c>
      <c r="K25" s="17">
        <f t="shared" si="2"/>
        <v>1049.03</v>
      </c>
      <c r="L25" s="474">
        <v>508.41</v>
      </c>
      <c r="M25" s="17">
        <v>396.59</v>
      </c>
      <c r="N25" s="474">
        <f t="shared" si="3"/>
        <v>905</v>
      </c>
      <c r="O25" s="474">
        <f t="shared" si="4"/>
        <v>11.650000000000034</v>
      </c>
      <c r="P25" s="17">
        <f t="shared" si="5"/>
        <v>142.53000000000003</v>
      </c>
      <c r="Q25" s="474">
        <f t="shared" si="6"/>
        <v>154.18000000000006</v>
      </c>
      <c r="R25" s="476"/>
    </row>
    <row r="26" spans="1:18" ht="12.75">
      <c r="A26" s="370">
        <v>14</v>
      </c>
      <c r="B26" s="371" t="s">
        <v>913</v>
      </c>
      <c r="C26" s="474">
        <v>358.88</v>
      </c>
      <c r="D26" s="474">
        <v>373.45</v>
      </c>
      <c r="E26" s="474">
        <f t="shared" si="0"/>
        <v>732.3299999999999</v>
      </c>
      <c r="F26" s="17">
        <v>8.73</v>
      </c>
      <c r="G26" s="17">
        <v>0</v>
      </c>
      <c r="H26" s="17">
        <f t="shared" si="1"/>
        <v>8.73</v>
      </c>
      <c r="I26" s="17">
        <v>350.15</v>
      </c>
      <c r="J26" s="474">
        <v>373.45</v>
      </c>
      <c r="K26" s="17">
        <f t="shared" si="2"/>
        <v>723.5999999999999</v>
      </c>
      <c r="L26" s="474">
        <v>350.52</v>
      </c>
      <c r="M26" s="17">
        <v>273.42</v>
      </c>
      <c r="N26" s="474">
        <f t="shared" si="3"/>
        <v>623.94</v>
      </c>
      <c r="O26" s="474">
        <f t="shared" si="4"/>
        <v>8.360000000000014</v>
      </c>
      <c r="P26" s="17">
        <f t="shared" si="5"/>
        <v>100.02999999999997</v>
      </c>
      <c r="Q26" s="474">
        <f t="shared" si="6"/>
        <v>108.38999999999987</v>
      </c>
      <c r="R26" s="476"/>
    </row>
    <row r="27" spans="1:18" ht="12.75">
      <c r="A27" s="370">
        <v>15</v>
      </c>
      <c r="B27" s="371" t="s">
        <v>914</v>
      </c>
      <c r="C27" s="474">
        <v>146.84</v>
      </c>
      <c r="D27" s="474">
        <v>152.22</v>
      </c>
      <c r="E27" s="474">
        <f t="shared" si="0"/>
        <v>299.06</v>
      </c>
      <c r="F27" s="17">
        <v>2.86</v>
      </c>
      <c r="G27" s="17">
        <v>0</v>
      </c>
      <c r="H27" s="17">
        <f t="shared" si="1"/>
        <v>2.86</v>
      </c>
      <c r="I27" s="17">
        <v>143.97</v>
      </c>
      <c r="J27" s="474">
        <v>152.22</v>
      </c>
      <c r="K27" s="17">
        <f t="shared" si="2"/>
        <v>296.19</v>
      </c>
      <c r="L27" s="474">
        <v>143.55</v>
      </c>
      <c r="M27" s="17">
        <v>111.97</v>
      </c>
      <c r="N27" s="474">
        <f t="shared" si="3"/>
        <v>255.52</v>
      </c>
      <c r="O27" s="474">
        <f t="shared" si="4"/>
        <v>3.280000000000001</v>
      </c>
      <c r="P27" s="17">
        <f t="shared" si="5"/>
        <v>40.25</v>
      </c>
      <c r="Q27" s="474">
        <f t="shared" si="6"/>
        <v>43.53</v>
      </c>
      <c r="R27" s="476"/>
    </row>
    <row r="28" spans="1:18" ht="12.75">
      <c r="A28" s="370">
        <v>16</v>
      </c>
      <c r="B28" s="371" t="s">
        <v>915</v>
      </c>
      <c r="C28" s="474">
        <v>171.75</v>
      </c>
      <c r="D28" s="474">
        <v>178.04</v>
      </c>
      <c r="E28" s="474">
        <f t="shared" si="0"/>
        <v>349.78999999999996</v>
      </c>
      <c r="F28" s="17">
        <v>3.35</v>
      </c>
      <c r="G28" s="17">
        <v>0</v>
      </c>
      <c r="H28" s="17">
        <f t="shared" si="1"/>
        <v>3.35</v>
      </c>
      <c r="I28" s="17">
        <v>168.4</v>
      </c>
      <c r="J28" s="474">
        <v>178.04</v>
      </c>
      <c r="K28" s="17">
        <f t="shared" si="2"/>
        <v>346.44</v>
      </c>
      <c r="L28" s="474">
        <v>167.9</v>
      </c>
      <c r="M28" s="17">
        <v>130.97</v>
      </c>
      <c r="N28" s="474">
        <f t="shared" si="3"/>
        <v>298.87</v>
      </c>
      <c r="O28" s="474">
        <f t="shared" si="4"/>
        <v>3.8499999999999943</v>
      </c>
      <c r="P28" s="17">
        <f t="shared" si="5"/>
        <v>47.06999999999999</v>
      </c>
      <c r="Q28" s="474">
        <f t="shared" si="6"/>
        <v>50.920000000000016</v>
      </c>
      <c r="R28" s="476"/>
    </row>
    <row r="29" spans="1:18" ht="12.75">
      <c r="A29" s="370">
        <v>17</v>
      </c>
      <c r="B29" s="371" t="s">
        <v>916</v>
      </c>
      <c r="C29" s="474">
        <v>518.96</v>
      </c>
      <c r="D29" s="474">
        <v>537.98</v>
      </c>
      <c r="E29" s="474">
        <f t="shared" si="0"/>
        <v>1056.94</v>
      </c>
      <c r="F29" s="17">
        <v>10.12</v>
      </c>
      <c r="G29" s="17">
        <v>0</v>
      </c>
      <c r="H29" s="17">
        <f t="shared" si="1"/>
        <v>10.12</v>
      </c>
      <c r="I29" s="17">
        <v>508.83</v>
      </c>
      <c r="J29" s="474">
        <v>537.98</v>
      </c>
      <c r="K29" s="17">
        <f t="shared" si="2"/>
        <v>1046.81</v>
      </c>
      <c r="L29" s="474">
        <v>507.33</v>
      </c>
      <c r="M29" s="17">
        <v>395.75</v>
      </c>
      <c r="N29" s="474">
        <f t="shared" si="3"/>
        <v>903.0799999999999</v>
      </c>
      <c r="O29" s="474">
        <f t="shared" si="4"/>
        <v>11.619999999999948</v>
      </c>
      <c r="P29" s="17">
        <f t="shared" si="5"/>
        <v>142.23000000000002</v>
      </c>
      <c r="Q29" s="474">
        <f t="shared" si="6"/>
        <v>153.8499999999999</v>
      </c>
      <c r="R29" s="476"/>
    </row>
    <row r="30" spans="1:18" ht="12.75">
      <c r="A30" s="370">
        <v>18</v>
      </c>
      <c r="B30" s="371" t="s">
        <v>917</v>
      </c>
      <c r="C30" s="474">
        <v>337.23</v>
      </c>
      <c r="D30" s="474">
        <v>349.59</v>
      </c>
      <c r="E30" s="474">
        <f t="shared" si="0"/>
        <v>686.8199999999999</v>
      </c>
      <c r="F30" s="17">
        <v>6.58</v>
      </c>
      <c r="G30" s="17">
        <v>0</v>
      </c>
      <c r="H30" s="17">
        <f t="shared" si="1"/>
        <v>6.58</v>
      </c>
      <c r="I30" s="17">
        <v>330.65</v>
      </c>
      <c r="J30" s="474">
        <v>349.59</v>
      </c>
      <c r="K30" s="17">
        <f t="shared" si="2"/>
        <v>680.24</v>
      </c>
      <c r="L30" s="474">
        <v>329.68</v>
      </c>
      <c r="M30" s="17">
        <v>257.17</v>
      </c>
      <c r="N30" s="474">
        <f t="shared" si="3"/>
        <v>586.85</v>
      </c>
      <c r="O30" s="474">
        <f t="shared" si="4"/>
        <v>7.5499999999999545</v>
      </c>
      <c r="P30" s="17">
        <f t="shared" si="5"/>
        <v>92.41999999999996</v>
      </c>
      <c r="Q30" s="474">
        <f t="shared" si="6"/>
        <v>99.97000000000003</v>
      </c>
      <c r="R30" s="476"/>
    </row>
    <row r="31" spans="1:18" ht="12.75">
      <c r="A31" s="370">
        <v>19</v>
      </c>
      <c r="B31" s="371" t="s">
        <v>918</v>
      </c>
      <c r="C31" s="474">
        <v>843.93</v>
      </c>
      <c r="D31" s="474">
        <v>876.52</v>
      </c>
      <c r="E31" s="474">
        <f t="shared" si="0"/>
        <v>1720.4499999999998</v>
      </c>
      <c r="F31" s="17">
        <v>18.49</v>
      </c>
      <c r="G31" s="17">
        <v>0</v>
      </c>
      <c r="H31" s="17">
        <f t="shared" si="1"/>
        <v>18.49</v>
      </c>
      <c r="I31" s="17">
        <v>825.43</v>
      </c>
      <c r="J31" s="474">
        <v>876.52</v>
      </c>
      <c r="K31" s="17">
        <f t="shared" si="2"/>
        <v>1701.9499999999998</v>
      </c>
      <c r="L31" s="474">
        <v>824.64</v>
      </c>
      <c r="M31" s="17">
        <v>643.26</v>
      </c>
      <c r="N31" s="474">
        <f t="shared" si="3"/>
        <v>1467.9</v>
      </c>
      <c r="O31" s="474">
        <f t="shared" si="4"/>
        <v>19.279999999999973</v>
      </c>
      <c r="P31" s="17">
        <f t="shared" si="5"/>
        <v>233.26</v>
      </c>
      <c r="Q31" s="474">
        <f t="shared" si="6"/>
        <v>252.53999999999974</v>
      </c>
      <c r="R31" s="476"/>
    </row>
    <row r="32" spans="1:18" ht="12.75">
      <c r="A32" s="370">
        <v>20</v>
      </c>
      <c r="B32" s="371" t="s">
        <v>919</v>
      </c>
      <c r="C32" s="474">
        <v>370.36</v>
      </c>
      <c r="D32" s="474">
        <v>383.93</v>
      </c>
      <c r="E32" s="474">
        <f t="shared" si="0"/>
        <v>754.29</v>
      </c>
      <c r="F32" s="17">
        <v>7.23</v>
      </c>
      <c r="G32" s="17">
        <v>0</v>
      </c>
      <c r="H32" s="17">
        <f t="shared" si="1"/>
        <v>7.23</v>
      </c>
      <c r="I32" s="17">
        <v>363.13</v>
      </c>
      <c r="J32" s="474">
        <v>383.93</v>
      </c>
      <c r="K32" s="17">
        <f t="shared" si="2"/>
        <v>747.06</v>
      </c>
      <c r="L32" s="474">
        <v>362.06</v>
      </c>
      <c r="M32" s="17">
        <v>282.43</v>
      </c>
      <c r="N32" s="474">
        <f t="shared" si="3"/>
        <v>644.49</v>
      </c>
      <c r="O32" s="474">
        <f t="shared" si="4"/>
        <v>8.300000000000011</v>
      </c>
      <c r="P32" s="17">
        <f t="shared" si="5"/>
        <v>101.5</v>
      </c>
      <c r="Q32" s="474">
        <f t="shared" si="6"/>
        <v>109.79999999999995</v>
      </c>
      <c r="R32" s="476"/>
    </row>
    <row r="33" spans="1:18" ht="12.75">
      <c r="A33" s="370">
        <v>21</v>
      </c>
      <c r="B33" s="371" t="s">
        <v>920</v>
      </c>
      <c r="C33" s="474">
        <v>642.83</v>
      </c>
      <c r="D33" s="474">
        <v>666.39</v>
      </c>
      <c r="E33" s="474">
        <f t="shared" si="0"/>
        <v>1309.22</v>
      </c>
      <c r="F33" s="17">
        <v>12.54</v>
      </c>
      <c r="G33" s="17">
        <v>0</v>
      </c>
      <c r="H33" s="17">
        <f t="shared" si="1"/>
        <v>12.54</v>
      </c>
      <c r="I33" s="17">
        <v>630.29</v>
      </c>
      <c r="J33" s="474">
        <v>666.39</v>
      </c>
      <c r="K33" s="17">
        <f t="shared" si="2"/>
        <v>1296.6799999999998</v>
      </c>
      <c r="L33" s="474">
        <v>628.43</v>
      </c>
      <c r="M33" s="17">
        <v>490.21</v>
      </c>
      <c r="N33" s="474">
        <f t="shared" si="3"/>
        <v>1118.6399999999999</v>
      </c>
      <c r="O33" s="474">
        <f t="shared" si="4"/>
        <v>14.399999999999977</v>
      </c>
      <c r="P33" s="17">
        <f t="shared" si="5"/>
        <v>176.18</v>
      </c>
      <c r="Q33" s="474">
        <f t="shared" si="6"/>
        <v>190.57999999999993</v>
      </c>
      <c r="R33" s="476"/>
    </row>
    <row r="34" spans="1:18" ht="12.75">
      <c r="A34" s="370">
        <v>22</v>
      </c>
      <c r="B34" s="371" t="s">
        <v>921</v>
      </c>
      <c r="C34" s="474">
        <v>342.31</v>
      </c>
      <c r="D34" s="474">
        <v>354.86</v>
      </c>
      <c r="E34" s="474">
        <f t="shared" si="0"/>
        <v>697.1700000000001</v>
      </c>
      <c r="F34" s="17">
        <v>6.68</v>
      </c>
      <c r="G34" s="17">
        <v>0</v>
      </c>
      <c r="H34" s="17">
        <f t="shared" si="1"/>
        <v>6.68</v>
      </c>
      <c r="I34" s="17">
        <v>335.63</v>
      </c>
      <c r="J34" s="474">
        <v>354.86</v>
      </c>
      <c r="K34" s="17">
        <f t="shared" si="2"/>
        <v>690.49</v>
      </c>
      <c r="L34" s="474">
        <v>334.64</v>
      </c>
      <c r="M34" s="17">
        <v>261.04</v>
      </c>
      <c r="N34" s="474">
        <f t="shared" si="3"/>
        <v>595.6800000000001</v>
      </c>
      <c r="O34" s="474">
        <f t="shared" si="4"/>
        <v>7.670000000000016</v>
      </c>
      <c r="P34" s="17">
        <f t="shared" si="5"/>
        <v>93.82</v>
      </c>
      <c r="Q34" s="474">
        <f t="shared" si="6"/>
        <v>101.4899999999999</v>
      </c>
      <c r="R34" s="476"/>
    </row>
    <row r="35" spans="1:18" ht="12.75">
      <c r="A35" s="370">
        <v>23</v>
      </c>
      <c r="B35" s="371" t="s">
        <v>922</v>
      </c>
      <c r="C35" s="474">
        <v>748.11</v>
      </c>
      <c r="D35" s="474">
        <v>776.97</v>
      </c>
      <c r="E35" s="474">
        <f t="shared" si="0"/>
        <v>1525.08</v>
      </c>
      <c r="F35" s="17">
        <v>16.36</v>
      </c>
      <c r="G35" s="17">
        <v>0</v>
      </c>
      <c r="H35" s="17">
        <f t="shared" si="1"/>
        <v>16.36</v>
      </c>
      <c r="I35" s="17">
        <v>731.75</v>
      </c>
      <c r="J35" s="474">
        <v>776.97</v>
      </c>
      <c r="K35" s="17">
        <f t="shared" si="2"/>
        <v>1508.72</v>
      </c>
      <c r="L35" s="474">
        <v>731.02</v>
      </c>
      <c r="M35" s="17">
        <v>570.23</v>
      </c>
      <c r="N35" s="474">
        <f t="shared" si="3"/>
        <v>1301.25</v>
      </c>
      <c r="O35" s="474">
        <f t="shared" si="4"/>
        <v>17.090000000000032</v>
      </c>
      <c r="P35" s="17">
        <f t="shared" si="5"/>
        <v>206.74</v>
      </c>
      <c r="Q35" s="474">
        <f t="shared" si="6"/>
        <v>223.82999999999993</v>
      </c>
      <c r="R35" s="476"/>
    </row>
    <row r="36" spans="1:18" ht="12.75">
      <c r="A36" s="370">
        <v>24</v>
      </c>
      <c r="B36" s="371" t="s">
        <v>923</v>
      </c>
      <c r="C36" s="474">
        <v>689.79</v>
      </c>
      <c r="D36" s="474">
        <v>715.07</v>
      </c>
      <c r="E36" s="474">
        <f t="shared" si="0"/>
        <v>1404.8600000000001</v>
      </c>
      <c r="F36" s="17">
        <v>13.46</v>
      </c>
      <c r="G36" s="17">
        <v>0</v>
      </c>
      <c r="H36" s="17">
        <f t="shared" si="1"/>
        <v>13.46</v>
      </c>
      <c r="I36" s="17">
        <v>676.33</v>
      </c>
      <c r="J36" s="474">
        <v>715.07</v>
      </c>
      <c r="K36" s="17">
        <f t="shared" si="2"/>
        <v>1391.4</v>
      </c>
      <c r="L36" s="474">
        <v>674.33</v>
      </c>
      <c r="M36" s="17">
        <v>526.01</v>
      </c>
      <c r="N36" s="474">
        <f t="shared" si="3"/>
        <v>1200.3400000000001</v>
      </c>
      <c r="O36" s="474">
        <f t="shared" si="4"/>
        <v>15.460000000000036</v>
      </c>
      <c r="P36" s="17">
        <f t="shared" si="5"/>
        <v>189.06000000000006</v>
      </c>
      <c r="Q36" s="474">
        <f t="shared" si="6"/>
        <v>204.51999999999998</v>
      </c>
      <c r="R36" s="476"/>
    </row>
    <row r="37" spans="1:18" ht="12.75">
      <c r="A37" s="370">
        <v>25</v>
      </c>
      <c r="B37" s="371" t="s">
        <v>924</v>
      </c>
      <c r="C37" s="474">
        <v>391.61</v>
      </c>
      <c r="D37" s="474">
        <v>405.96</v>
      </c>
      <c r="E37" s="474">
        <f t="shared" si="0"/>
        <v>797.5699999999999</v>
      </c>
      <c r="F37" s="17">
        <v>7.64</v>
      </c>
      <c r="G37" s="17">
        <v>0</v>
      </c>
      <c r="H37" s="17">
        <f t="shared" si="1"/>
        <v>7.64</v>
      </c>
      <c r="I37" s="17">
        <v>383.97</v>
      </c>
      <c r="J37" s="474">
        <v>405.96</v>
      </c>
      <c r="K37" s="17">
        <f t="shared" si="2"/>
        <v>789.9300000000001</v>
      </c>
      <c r="L37" s="474">
        <v>382.83</v>
      </c>
      <c r="M37" s="17">
        <v>298.63</v>
      </c>
      <c r="N37" s="474">
        <f t="shared" si="3"/>
        <v>681.46</v>
      </c>
      <c r="O37" s="474">
        <f t="shared" si="4"/>
        <v>8.78000000000003</v>
      </c>
      <c r="P37" s="17">
        <f t="shared" si="5"/>
        <v>107.32999999999998</v>
      </c>
      <c r="Q37" s="474">
        <f t="shared" si="6"/>
        <v>116.11000000000001</v>
      </c>
      <c r="R37" s="476"/>
    </row>
    <row r="38" spans="1:18" ht="12.75">
      <c r="A38" s="370">
        <v>26</v>
      </c>
      <c r="B38" s="371" t="s">
        <v>925</v>
      </c>
      <c r="C38" s="474">
        <v>791.16</v>
      </c>
      <c r="D38" s="474">
        <v>821.43</v>
      </c>
      <c r="E38" s="474">
        <f t="shared" si="0"/>
        <v>1612.59</v>
      </c>
      <c r="F38" s="17">
        <v>16.98</v>
      </c>
      <c r="G38" s="17">
        <v>0</v>
      </c>
      <c r="H38" s="17">
        <f t="shared" si="1"/>
        <v>16.98</v>
      </c>
      <c r="I38" s="17">
        <v>774.18</v>
      </c>
      <c r="J38" s="474">
        <v>821.43</v>
      </c>
      <c r="K38" s="17">
        <f t="shared" si="2"/>
        <v>1595.61</v>
      </c>
      <c r="L38" s="474">
        <v>773.15</v>
      </c>
      <c r="M38" s="17">
        <v>603.09</v>
      </c>
      <c r="N38" s="474">
        <f t="shared" si="3"/>
        <v>1376.24</v>
      </c>
      <c r="O38" s="474">
        <f t="shared" si="4"/>
        <v>18.00999999999999</v>
      </c>
      <c r="P38" s="17">
        <f t="shared" si="5"/>
        <v>218.33999999999992</v>
      </c>
      <c r="Q38" s="474">
        <f t="shared" si="6"/>
        <v>236.3499999999999</v>
      </c>
      <c r="R38" s="476"/>
    </row>
    <row r="39" spans="1:18" ht="12.75">
      <c r="A39" s="370">
        <v>27</v>
      </c>
      <c r="B39" s="371" t="s">
        <v>926</v>
      </c>
      <c r="C39" s="474">
        <v>526.74</v>
      </c>
      <c r="D39" s="474">
        <v>547.39</v>
      </c>
      <c r="E39" s="474">
        <f t="shared" si="0"/>
        <v>1074.13</v>
      </c>
      <c r="F39" s="17">
        <v>11.93</v>
      </c>
      <c r="G39" s="17">
        <v>0</v>
      </c>
      <c r="H39" s="17">
        <f t="shared" si="1"/>
        <v>11.93</v>
      </c>
      <c r="I39" s="17">
        <v>514.82</v>
      </c>
      <c r="J39" s="474">
        <v>547.39</v>
      </c>
      <c r="K39" s="17">
        <f t="shared" si="2"/>
        <v>1062.21</v>
      </c>
      <c r="L39" s="474">
        <v>514.63</v>
      </c>
      <c r="M39" s="17">
        <v>401.44</v>
      </c>
      <c r="N39" s="474">
        <f t="shared" si="3"/>
        <v>916.0699999999999</v>
      </c>
      <c r="O39" s="474">
        <f t="shared" si="4"/>
        <v>12.120000000000005</v>
      </c>
      <c r="P39" s="17">
        <f t="shared" si="5"/>
        <v>145.95</v>
      </c>
      <c r="Q39" s="474">
        <f t="shared" si="6"/>
        <v>158.07000000000016</v>
      </c>
      <c r="R39" s="476"/>
    </row>
    <row r="40" spans="1:18" ht="12.75">
      <c r="A40" s="370">
        <v>28</v>
      </c>
      <c r="B40" s="371" t="s">
        <v>927</v>
      </c>
      <c r="C40" s="474">
        <v>738.97</v>
      </c>
      <c r="D40" s="474">
        <v>766.65</v>
      </c>
      <c r="E40" s="474">
        <f t="shared" si="0"/>
        <v>1505.62</v>
      </c>
      <c r="F40" s="17">
        <v>15.15</v>
      </c>
      <c r="G40" s="17">
        <v>0</v>
      </c>
      <c r="H40" s="17">
        <f t="shared" si="1"/>
        <v>15.15</v>
      </c>
      <c r="I40" s="17">
        <v>723.82</v>
      </c>
      <c r="J40" s="474">
        <v>766.65</v>
      </c>
      <c r="K40" s="17">
        <f t="shared" si="2"/>
        <v>1490.47</v>
      </c>
      <c r="L40" s="474">
        <v>722.28</v>
      </c>
      <c r="M40" s="17">
        <v>563.42</v>
      </c>
      <c r="N40" s="474">
        <f t="shared" si="3"/>
        <v>1285.6999999999998</v>
      </c>
      <c r="O40" s="474">
        <f t="shared" si="4"/>
        <v>16.690000000000055</v>
      </c>
      <c r="P40" s="17">
        <f t="shared" si="5"/>
        <v>203.23000000000002</v>
      </c>
      <c r="Q40" s="474">
        <f t="shared" si="6"/>
        <v>219.9200000000003</v>
      </c>
      <c r="R40" s="476"/>
    </row>
    <row r="41" spans="1:18" ht="12.75">
      <c r="A41" s="370">
        <v>29</v>
      </c>
      <c r="B41" s="371" t="s">
        <v>928</v>
      </c>
      <c r="C41" s="474">
        <v>371.26</v>
      </c>
      <c r="D41" s="474">
        <v>385.89</v>
      </c>
      <c r="E41" s="474">
        <f t="shared" si="0"/>
        <v>757.15</v>
      </c>
      <c r="F41" s="17">
        <v>8.49</v>
      </c>
      <c r="G41" s="17">
        <v>0</v>
      </c>
      <c r="H41" s="17">
        <f t="shared" si="1"/>
        <v>8.49</v>
      </c>
      <c r="I41" s="17">
        <v>362.77</v>
      </c>
      <c r="J41" s="474">
        <v>385.89</v>
      </c>
      <c r="K41" s="17">
        <f t="shared" si="2"/>
        <v>748.66</v>
      </c>
      <c r="L41" s="474">
        <v>362.72</v>
      </c>
      <c r="M41" s="17">
        <v>282.93</v>
      </c>
      <c r="N41" s="474">
        <f t="shared" si="3"/>
        <v>645.6500000000001</v>
      </c>
      <c r="O41" s="474">
        <f t="shared" si="4"/>
        <v>8.539999999999964</v>
      </c>
      <c r="P41" s="17">
        <f t="shared" si="5"/>
        <v>102.95999999999998</v>
      </c>
      <c r="Q41" s="474">
        <f t="shared" si="6"/>
        <v>111.49999999999989</v>
      </c>
      <c r="R41" s="476"/>
    </row>
    <row r="42" spans="1:18" ht="12.75">
      <c r="A42" s="370">
        <v>30</v>
      </c>
      <c r="B42" s="371" t="s">
        <v>929</v>
      </c>
      <c r="C42" s="474">
        <v>1066.96</v>
      </c>
      <c r="D42" s="474">
        <v>1108.92</v>
      </c>
      <c r="E42" s="474">
        <f t="shared" si="0"/>
        <v>2175.88</v>
      </c>
      <c r="F42" s="17">
        <v>24.32</v>
      </c>
      <c r="G42" s="17">
        <v>0</v>
      </c>
      <c r="H42" s="17">
        <f t="shared" si="1"/>
        <v>24.32</v>
      </c>
      <c r="I42" s="17">
        <v>1042.64</v>
      </c>
      <c r="J42" s="474">
        <v>1108.92</v>
      </c>
      <c r="K42" s="17">
        <f t="shared" si="2"/>
        <v>2151.5600000000004</v>
      </c>
      <c r="L42" s="474">
        <v>1042.39</v>
      </c>
      <c r="M42" s="17">
        <v>813.12</v>
      </c>
      <c r="N42" s="474">
        <f t="shared" si="3"/>
        <v>1855.5100000000002</v>
      </c>
      <c r="O42" s="474">
        <f t="shared" si="4"/>
        <v>24.569999999999936</v>
      </c>
      <c r="P42" s="17">
        <f t="shared" si="5"/>
        <v>295.80000000000007</v>
      </c>
      <c r="Q42" s="474">
        <f t="shared" si="6"/>
        <v>320.37000000000035</v>
      </c>
      <c r="R42" s="476"/>
    </row>
    <row r="43" spans="1:18" ht="12.75">
      <c r="A43" s="370">
        <v>31</v>
      </c>
      <c r="B43" s="371" t="s">
        <v>930</v>
      </c>
      <c r="C43" s="474">
        <v>972.33</v>
      </c>
      <c r="D43" s="474">
        <v>1007.97</v>
      </c>
      <c r="E43" s="474">
        <f t="shared" si="0"/>
        <v>1980.3000000000002</v>
      </c>
      <c r="F43" s="17">
        <v>18.97</v>
      </c>
      <c r="G43" s="17">
        <v>0</v>
      </c>
      <c r="H43" s="17">
        <f t="shared" si="1"/>
        <v>18.97</v>
      </c>
      <c r="I43" s="17">
        <v>953.36</v>
      </c>
      <c r="J43" s="474">
        <v>1007.97</v>
      </c>
      <c r="K43" s="17">
        <f t="shared" si="2"/>
        <v>1961.33</v>
      </c>
      <c r="L43" s="474">
        <v>950.55</v>
      </c>
      <c r="M43" s="17">
        <v>741.47</v>
      </c>
      <c r="N43" s="474">
        <f t="shared" si="3"/>
        <v>1692.02</v>
      </c>
      <c r="O43" s="474">
        <f t="shared" si="4"/>
        <v>21.780000000000086</v>
      </c>
      <c r="P43" s="17">
        <f t="shared" si="5"/>
        <v>266.5</v>
      </c>
      <c r="Q43" s="474">
        <f t="shared" si="6"/>
        <v>288.28</v>
      </c>
      <c r="R43" s="476"/>
    </row>
    <row r="44" spans="1:18" ht="12.75">
      <c r="A44" s="370">
        <v>32</v>
      </c>
      <c r="B44" s="371" t="s">
        <v>931</v>
      </c>
      <c r="C44" s="474">
        <v>628.58</v>
      </c>
      <c r="D44" s="474">
        <v>653.45</v>
      </c>
      <c r="E44" s="474">
        <f t="shared" si="0"/>
        <v>1282.0300000000002</v>
      </c>
      <c r="F44" s="17">
        <v>14.52</v>
      </c>
      <c r="G44" s="17">
        <v>0</v>
      </c>
      <c r="H44" s="17">
        <f t="shared" si="1"/>
        <v>14.52</v>
      </c>
      <c r="I44" s="17">
        <v>614.08</v>
      </c>
      <c r="J44" s="474">
        <v>653.45</v>
      </c>
      <c r="K44" s="17">
        <f t="shared" si="2"/>
        <v>1267.5300000000002</v>
      </c>
      <c r="L44" s="474">
        <v>614.08</v>
      </c>
      <c r="M44" s="17">
        <v>479.03</v>
      </c>
      <c r="N44" s="474">
        <f t="shared" si="3"/>
        <v>1093.1100000000001</v>
      </c>
      <c r="O44" s="474">
        <f t="shared" si="4"/>
        <v>14.519999999999982</v>
      </c>
      <c r="P44" s="17">
        <f t="shared" si="5"/>
        <v>174.42000000000007</v>
      </c>
      <c r="Q44" s="474">
        <f t="shared" si="6"/>
        <v>188.94000000000005</v>
      </c>
      <c r="R44" s="476"/>
    </row>
    <row r="45" spans="1:18" ht="12.75">
      <c r="A45" s="372"/>
      <c r="B45" s="373" t="s">
        <v>85</v>
      </c>
      <c r="C45" s="474">
        <f>SUM(C13:C44)</f>
        <v>17410.190000000006</v>
      </c>
      <c r="D45" s="474">
        <f>SUM(D13:D44)</f>
        <v>18071.77</v>
      </c>
      <c r="E45" s="474">
        <f t="shared" si="0"/>
        <v>35481.96000000001</v>
      </c>
      <c r="F45" s="17">
        <f>SUM(F13:F44)</f>
        <v>368.43000000000006</v>
      </c>
      <c r="G45" s="17">
        <v>0</v>
      </c>
      <c r="H45" s="17">
        <f t="shared" si="1"/>
        <v>368.43000000000006</v>
      </c>
      <c r="I45" s="17">
        <f>SUM(I13:I44)</f>
        <v>17041.76</v>
      </c>
      <c r="J45" s="474">
        <v>18071.77</v>
      </c>
      <c r="K45" s="17">
        <f t="shared" si="2"/>
        <v>35113.53</v>
      </c>
      <c r="L45" s="474">
        <f>SUM(L13:L44)</f>
        <v>17014.75</v>
      </c>
      <c r="M45" s="474">
        <f>SUM(M13:M44)</f>
        <v>13272.380000000003</v>
      </c>
      <c r="N45" s="474">
        <f t="shared" si="3"/>
        <v>30287.130000000005</v>
      </c>
      <c r="O45" s="474">
        <f t="shared" si="4"/>
        <v>395.4399999999987</v>
      </c>
      <c r="P45" s="17">
        <f t="shared" si="5"/>
        <v>4799.389999999998</v>
      </c>
      <c r="Q45" s="474">
        <f t="shared" si="6"/>
        <v>5194.8299999999945</v>
      </c>
      <c r="R45" s="476"/>
    </row>
    <row r="46" spans="1:17" ht="12.75">
      <c r="A46" s="10"/>
      <c r="B46" s="28"/>
      <c r="C46" s="28"/>
      <c r="D46" s="28"/>
      <c r="E46" s="19"/>
      <c r="F46" s="19"/>
      <c r="G46" s="19"/>
      <c r="H46" s="19"/>
      <c r="I46" s="19"/>
      <c r="J46" s="19"/>
      <c r="K46" s="19"/>
      <c r="L46" s="19"/>
      <c r="M46" s="19"/>
      <c r="N46" s="19"/>
      <c r="O46" s="19"/>
      <c r="P46" s="19"/>
      <c r="Q46" s="19"/>
    </row>
    <row r="47" spans="1:17" ht="14.25" customHeight="1">
      <c r="A47" s="775" t="s">
        <v>659</v>
      </c>
      <c r="B47" s="775"/>
      <c r="C47" s="775"/>
      <c r="D47" s="775"/>
      <c r="E47" s="775"/>
      <c r="F47" s="775"/>
      <c r="G47" s="775"/>
      <c r="H47" s="775"/>
      <c r="I47" s="775"/>
      <c r="J47" s="775"/>
      <c r="K47" s="775"/>
      <c r="L47" s="775"/>
      <c r="M47" s="775"/>
      <c r="N47" s="775"/>
      <c r="O47" s="775"/>
      <c r="P47" s="775"/>
      <c r="Q47" s="775"/>
    </row>
    <row r="48" spans="1:17" ht="15.75" customHeight="1">
      <c r="A48" s="32"/>
      <c r="B48" s="39"/>
      <c r="C48" s="39"/>
      <c r="D48" s="39"/>
      <c r="E48" s="39"/>
      <c r="F48" s="39"/>
      <c r="G48" s="39"/>
      <c r="H48" s="39"/>
      <c r="I48" s="39"/>
      <c r="J48" s="39"/>
      <c r="K48" s="39"/>
      <c r="L48" s="39"/>
      <c r="M48" s="39"/>
      <c r="N48" s="39"/>
      <c r="O48" s="39"/>
      <c r="P48" s="39"/>
      <c r="Q48" s="39"/>
    </row>
    <row r="49" spans="1:17" ht="15.75" customHeight="1">
      <c r="A49" s="13"/>
      <c r="B49" s="13"/>
      <c r="C49" s="13"/>
      <c r="D49" s="13"/>
      <c r="E49" s="13"/>
      <c r="F49" s="13"/>
      <c r="G49" s="13"/>
      <c r="H49" s="13"/>
      <c r="I49" s="13"/>
      <c r="J49" s="13"/>
      <c r="K49" s="13"/>
      <c r="L49" s="619" t="s">
        <v>887</v>
      </c>
      <c r="M49" s="619"/>
      <c r="N49" s="619"/>
      <c r="O49" s="619"/>
      <c r="P49" s="619"/>
      <c r="Q49" s="79"/>
    </row>
    <row r="50" spans="1:17" ht="12.75" customHeight="1">
      <c r="A50" s="79"/>
      <c r="B50" s="79"/>
      <c r="C50" s="79"/>
      <c r="D50" s="79"/>
      <c r="E50" s="79"/>
      <c r="F50" s="79"/>
      <c r="G50" s="79"/>
      <c r="H50" s="79"/>
      <c r="I50" s="79"/>
      <c r="J50" s="79"/>
      <c r="K50" s="13"/>
      <c r="L50" s="619" t="s">
        <v>888</v>
      </c>
      <c r="M50" s="619"/>
      <c r="N50" s="619"/>
      <c r="O50" s="619"/>
      <c r="P50" s="619"/>
      <c r="Q50" s="79"/>
    </row>
    <row r="51" spans="1:17" ht="12.75" customHeight="1">
      <c r="A51" s="79"/>
      <c r="B51" s="79"/>
      <c r="C51" s="79"/>
      <c r="D51" s="79"/>
      <c r="E51" s="79"/>
      <c r="F51" s="79"/>
      <c r="G51" s="79"/>
      <c r="H51" s="79"/>
      <c r="I51" s="79"/>
      <c r="J51" s="79"/>
      <c r="N51" s="642"/>
      <c r="O51" s="642"/>
      <c r="P51" s="643"/>
      <c r="Q51" s="79"/>
    </row>
    <row r="52" spans="1:17" ht="12.75">
      <c r="A52" s="13"/>
      <c r="B52" s="13"/>
      <c r="C52" s="13"/>
      <c r="D52" s="13"/>
      <c r="E52" s="13"/>
      <c r="F52" s="13"/>
      <c r="G52" s="13"/>
      <c r="H52" s="13"/>
      <c r="I52" s="13"/>
      <c r="J52" s="13"/>
      <c r="K52" s="645" t="s">
        <v>889</v>
      </c>
      <c r="L52" s="645"/>
      <c r="M52" s="79"/>
      <c r="N52" s="79"/>
      <c r="O52" s="79"/>
      <c r="P52" s="79"/>
      <c r="Q52" s="33"/>
    </row>
    <row r="53" spans="11:16" ht="12.75">
      <c r="K53" s="79"/>
      <c r="L53" s="79"/>
      <c r="M53" s="79"/>
      <c r="N53" s="79"/>
      <c r="O53" s="79"/>
      <c r="P53" s="79"/>
    </row>
    <row r="54" spans="11:16" ht="15">
      <c r="K54" s="13"/>
      <c r="L54" s="619" t="s">
        <v>890</v>
      </c>
      <c r="M54" s="619"/>
      <c r="N54" s="619"/>
      <c r="O54" s="619"/>
      <c r="P54" s="619"/>
    </row>
  </sheetData>
  <sheetProtection/>
  <mergeCells count="19">
    <mergeCell ref="I10:K10"/>
    <mergeCell ref="L10:N10"/>
    <mergeCell ref="O10:Q10"/>
    <mergeCell ref="C10:E10"/>
    <mergeCell ref="L49:P49"/>
    <mergeCell ref="P1:Q1"/>
    <mergeCell ref="A2:Q2"/>
    <mergeCell ref="A3:Q3"/>
    <mergeCell ref="D6:O6"/>
    <mergeCell ref="L50:P50"/>
    <mergeCell ref="N51:P51"/>
    <mergeCell ref="K52:L52"/>
    <mergeCell ref="L54:P54"/>
    <mergeCell ref="F10:H10"/>
    <mergeCell ref="A8:B8"/>
    <mergeCell ref="A47:Q47"/>
    <mergeCell ref="N9:Q9"/>
    <mergeCell ref="A10:A11"/>
    <mergeCell ref="B10:B1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2" r:id="rId1"/>
</worksheet>
</file>

<file path=xl/worksheets/sheet25.xml><?xml version="1.0" encoding="utf-8"?>
<worksheet xmlns="http://schemas.openxmlformats.org/spreadsheetml/2006/main" xmlns:r="http://schemas.openxmlformats.org/officeDocument/2006/relationships">
  <sheetPr>
    <pageSetUpPr fitToPage="1"/>
  </sheetPr>
  <dimension ref="A1:V55"/>
  <sheetViews>
    <sheetView zoomScaleSheetLayoutView="77" zoomScalePageLayoutView="0" workbookViewId="0" topLeftCell="A31">
      <selection activeCell="A56" sqref="A56"/>
    </sheetView>
  </sheetViews>
  <sheetFormatPr defaultColWidth="9.140625" defaultRowHeight="12.75"/>
  <cols>
    <col min="2" max="2" width="15.8515625" style="0" customWidth="1"/>
    <col min="3" max="3" width="14.7109375" style="0" customWidth="1"/>
    <col min="4" max="4" width="9.00390625" style="0" customWidth="1"/>
    <col min="5" max="5" width="9.421875" style="0" customWidth="1"/>
    <col min="6" max="6" width="8.28125" style="0" customWidth="1"/>
    <col min="7" max="7" width="7.8515625" style="0" customWidth="1"/>
    <col min="8" max="8" width="7.7109375" style="0" customWidth="1"/>
    <col min="9" max="9" width="7.140625" style="0" customWidth="1"/>
    <col min="10" max="10" width="6.421875" style="0" customWidth="1"/>
    <col min="12" max="12" width="8.421875" style="0" customWidth="1"/>
    <col min="13" max="13" width="8.00390625" style="0" customWidth="1"/>
    <col min="20" max="20" width="10.421875" style="0" customWidth="1"/>
    <col min="21" max="21" width="11.140625" style="0" customWidth="1"/>
    <col min="22" max="22" width="11.8515625" style="0" customWidth="1"/>
  </cols>
  <sheetData>
    <row r="1" spans="17:22" ht="15">
      <c r="Q1" s="783" t="s">
        <v>61</v>
      </c>
      <c r="R1" s="783"/>
      <c r="S1" s="783"/>
      <c r="T1" s="783"/>
      <c r="U1" s="783"/>
      <c r="V1" s="783"/>
    </row>
    <row r="3" spans="1:17" ht="15">
      <c r="A3" s="619" t="s">
        <v>0</v>
      </c>
      <c r="B3" s="619"/>
      <c r="C3" s="619"/>
      <c r="D3" s="619"/>
      <c r="E3" s="619"/>
      <c r="F3" s="619"/>
      <c r="G3" s="619"/>
      <c r="H3" s="619"/>
      <c r="I3" s="619"/>
      <c r="J3" s="619"/>
      <c r="K3" s="619"/>
      <c r="L3" s="619"/>
      <c r="M3" s="619"/>
      <c r="N3" s="619"/>
      <c r="O3" s="619"/>
      <c r="P3" s="619"/>
      <c r="Q3" s="619"/>
    </row>
    <row r="4" spans="1:17" ht="20.25">
      <c r="A4" s="684" t="s">
        <v>690</v>
      </c>
      <c r="B4" s="684"/>
      <c r="C4" s="684"/>
      <c r="D4" s="684"/>
      <c r="E4" s="684"/>
      <c r="F4" s="684"/>
      <c r="G4" s="684"/>
      <c r="H4" s="684"/>
      <c r="I4" s="684"/>
      <c r="J4" s="684"/>
      <c r="K4" s="684"/>
      <c r="L4" s="684"/>
      <c r="M4" s="684"/>
      <c r="N4" s="684"/>
      <c r="O4" s="684"/>
      <c r="P4" s="684"/>
      <c r="Q4" s="41"/>
    </row>
    <row r="5" spans="1:17" ht="15.75">
      <c r="A5" s="788" t="s">
        <v>1013</v>
      </c>
      <c r="B5" s="788"/>
      <c r="C5" s="788"/>
      <c r="D5" s="788"/>
      <c r="E5" s="788"/>
      <c r="F5" s="788"/>
      <c r="G5" s="788"/>
      <c r="H5" s="788"/>
      <c r="I5" s="788"/>
      <c r="J5" s="788"/>
      <c r="K5" s="788"/>
      <c r="L5" s="788"/>
      <c r="M5" s="788"/>
      <c r="N5" s="788"/>
      <c r="O5" s="788"/>
      <c r="P5" s="788"/>
      <c r="Q5" s="788"/>
    </row>
    <row r="6" spans="1:21" ht="12.75">
      <c r="A6" s="33"/>
      <c r="B6" s="33"/>
      <c r="C6" s="156"/>
      <c r="D6" s="33"/>
      <c r="E6" s="33"/>
      <c r="F6" s="33"/>
      <c r="G6" s="33"/>
      <c r="H6" s="33"/>
      <c r="I6" s="33"/>
      <c r="J6" s="33"/>
      <c r="K6" s="33"/>
      <c r="L6" s="33"/>
      <c r="M6" s="33"/>
      <c r="N6" s="33"/>
      <c r="O6" s="33"/>
      <c r="P6" s="33"/>
      <c r="Q6" s="33"/>
      <c r="U6" s="33"/>
    </row>
    <row r="8" spans="1:19" ht="15.75">
      <c r="A8" s="633" t="s">
        <v>836</v>
      </c>
      <c r="B8" s="633"/>
      <c r="C8" s="633"/>
      <c r="D8" s="633"/>
      <c r="E8" s="633"/>
      <c r="F8" s="633"/>
      <c r="G8" s="633"/>
      <c r="H8" s="633"/>
      <c r="I8" s="633"/>
      <c r="J8" s="633"/>
      <c r="K8" s="633"/>
      <c r="L8" s="633"/>
      <c r="M8" s="633"/>
      <c r="N8" s="633"/>
      <c r="O8" s="633"/>
      <c r="P8" s="633"/>
      <c r="Q8" s="633"/>
      <c r="R8" s="633"/>
      <c r="S8" s="633"/>
    </row>
    <row r="9" spans="1:22" ht="15.75">
      <c r="A9" s="44"/>
      <c r="B9" s="37"/>
      <c r="C9" s="37"/>
      <c r="D9" s="37"/>
      <c r="E9" s="37"/>
      <c r="F9" s="37"/>
      <c r="G9" s="37"/>
      <c r="H9" s="37"/>
      <c r="I9" s="37"/>
      <c r="J9" s="37"/>
      <c r="K9" s="37"/>
      <c r="L9" s="37"/>
      <c r="M9" s="37"/>
      <c r="N9" s="37"/>
      <c r="O9" s="37"/>
      <c r="Q9" s="33"/>
      <c r="R9" s="33"/>
      <c r="S9" s="33"/>
      <c r="U9" s="787" t="s">
        <v>212</v>
      </c>
      <c r="V9" s="787"/>
    </row>
    <row r="10" spans="16:22" ht="12.75">
      <c r="P10" s="715" t="s">
        <v>769</v>
      </c>
      <c r="Q10" s="715"/>
      <c r="R10" s="715"/>
      <c r="S10" s="715"/>
      <c r="T10" s="715"/>
      <c r="U10" s="715"/>
      <c r="V10" s="715"/>
    </row>
    <row r="11" spans="1:22" ht="28.5" customHeight="1">
      <c r="A11" s="667" t="s">
        <v>20</v>
      </c>
      <c r="B11" s="781" t="s">
        <v>193</v>
      </c>
      <c r="C11" s="781" t="s">
        <v>358</v>
      </c>
      <c r="D11" s="781" t="s">
        <v>463</v>
      </c>
      <c r="E11" s="629" t="s">
        <v>749</v>
      </c>
      <c r="F11" s="629"/>
      <c r="G11" s="629"/>
      <c r="H11" s="596" t="s">
        <v>780</v>
      </c>
      <c r="I11" s="597"/>
      <c r="J11" s="598"/>
      <c r="K11" s="660" t="s">
        <v>360</v>
      </c>
      <c r="L11" s="661"/>
      <c r="M11" s="776"/>
      <c r="N11" s="784" t="s">
        <v>148</v>
      </c>
      <c r="O11" s="785"/>
      <c r="P11" s="786"/>
      <c r="Q11" s="628" t="s">
        <v>781</v>
      </c>
      <c r="R11" s="628"/>
      <c r="S11" s="628"/>
      <c r="T11" s="781" t="s">
        <v>234</v>
      </c>
      <c r="U11" s="781" t="s">
        <v>413</v>
      </c>
      <c r="V11" s="781" t="s">
        <v>361</v>
      </c>
    </row>
    <row r="12" spans="1:22" ht="37.5" customHeight="1">
      <c r="A12" s="669"/>
      <c r="B12" s="782"/>
      <c r="C12" s="782"/>
      <c r="D12" s="782"/>
      <c r="E12" s="5" t="s">
        <v>168</v>
      </c>
      <c r="F12" s="5" t="s">
        <v>194</v>
      </c>
      <c r="G12" s="5" t="s">
        <v>16</v>
      </c>
      <c r="H12" s="5" t="s">
        <v>168</v>
      </c>
      <c r="I12" s="5" t="s">
        <v>194</v>
      </c>
      <c r="J12" s="5" t="s">
        <v>16</v>
      </c>
      <c r="K12" s="5" t="s">
        <v>168</v>
      </c>
      <c r="L12" s="5" t="s">
        <v>194</v>
      </c>
      <c r="M12" s="5" t="s">
        <v>16</v>
      </c>
      <c r="N12" s="5" t="s">
        <v>168</v>
      </c>
      <c r="O12" s="5" t="s">
        <v>194</v>
      </c>
      <c r="P12" s="5" t="s">
        <v>16</v>
      </c>
      <c r="Q12" s="5" t="s">
        <v>222</v>
      </c>
      <c r="R12" s="5" t="s">
        <v>205</v>
      </c>
      <c r="S12" s="5" t="s">
        <v>206</v>
      </c>
      <c r="T12" s="782"/>
      <c r="U12" s="782"/>
      <c r="V12" s="782"/>
    </row>
    <row r="13" spans="1:22" ht="12.75">
      <c r="A13" s="155">
        <v>1</v>
      </c>
      <c r="B13" s="104">
        <v>2</v>
      </c>
      <c r="C13" s="7">
        <v>3</v>
      </c>
      <c r="D13" s="104">
        <v>4</v>
      </c>
      <c r="E13" s="104">
        <v>5</v>
      </c>
      <c r="F13" s="7">
        <v>6</v>
      </c>
      <c r="G13" s="104">
        <v>7</v>
      </c>
      <c r="H13" s="104">
        <v>8</v>
      </c>
      <c r="I13" s="7">
        <v>9</v>
      </c>
      <c r="J13" s="104">
        <v>10</v>
      </c>
      <c r="K13" s="104">
        <v>11</v>
      </c>
      <c r="L13" s="7">
        <v>12</v>
      </c>
      <c r="M13" s="104">
        <v>13</v>
      </c>
      <c r="N13" s="104">
        <v>14</v>
      </c>
      <c r="O13" s="7">
        <v>15</v>
      </c>
      <c r="P13" s="104">
        <v>16</v>
      </c>
      <c r="Q13" s="104">
        <v>17</v>
      </c>
      <c r="R13" s="7">
        <v>18</v>
      </c>
      <c r="S13" s="104">
        <v>19</v>
      </c>
      <c r="T13" s="104">
        <v>20</v>
      </c>
      <c r="U13" s="7">
        <v>21</v>
      </c>
      <c r="V13" s="104">
        <v>22</v>
      </c>
    </row>
    <row r="14" spans="1:22" ht="12.75">
      <c r="A14" s="370">
        <v>1</v>
      </c>
      <c r="B14" s="371" t="s">
        <v>900</v>
      </c>
      <c r="C14" s="8">
        <v>947</v>
      </c>
      <c r="D14" s="8">
        <v>947</v>
      </c>
      <c r="E14" s="461">
        <v>56.82</v>
      </c>
      <c r="F14" s="461">
        <v>45.456</v>
      </c>
      <c r="G14" s="461">
        <v>102.27600000000001</v>
      </c>
      <c r="H14" s="8">
        <v>0</v>
      </c>
      <c r="I14" s="8">
        <v>0</v>
      </c>
      <c r="J14" s="8">
        <v>0</v>
      </c>
      <c r="K14" s="461">
        <v>56.82</v>
      </c>
      <c r="L14" s="461">
        <v>45.456</v>
      </c>
      <c r="M14" s="461">
        <v>102.27600000000001</v>
      </c>
      <c r="N14" s="461">
        <v>56.82</v>
      </c>
      <c r="O14" s="461">
        <v>45.456</v>
      </c>
      <c r="P14" s="461">
        <v>102.27600000000001</v>
      </c>
      <c r="Q14" s="461">
        <v>0</v>
      </c>
      <c r="R14" s="461">
        <v>0</v>
      </c>
      <c r="S14" s="461">
        <v>0</v>
      </c>
      <c r="T14" s="789" t="s">
        <v>960</v>
      </c>
      <c r="U14" s="790"/>
      <c r="V14" s="791"/>
    </row>
    <row r="15" spans="1:22" ht="12.75">
      <c r="A15" s="370">
        <v>2</v>
      </c>
      <c r="B15" s="371" t="s">
        <v>901</v>
      </c>
      <c r="C15" s="8">
        <v>712</v>
      </c>
      <c r="D15" s="8">
        <v>712</v>
      </c>
      <c r="E15" s="461">
        <v>42.72</v>
      </c>
      <c r="F15" s="461">
        <v>34.176</v>
      </c>
      <c r="G15" s="461">
        <v>76.896</v>
      </c>
      <c r="H15" s="8">
        <v>0</v>
      </c>
      <c r="I15" s="8">
        <v>0</v>
      </c>
      <c r="J15" s="8">
        <v>0</v>
      </c>
      <c r="K15" s="461">
        <v>42.72</v>
      </c>
      <c r="L15" s="461">
        <v>34.176</v>
      </c>
      <c r="M15" s="461">
        <v>76.896</v>
      </c>
      <c r="N15" s="461">
        <v>42.72</v>
      </c>
      <c r="O15" s="461">
        <v>34.176</v>
      </c>
      <c r="P15" s="461">
        <v>76.896</v>
      </c>
      <c r="Q15" s="461">
        <v>0</v>
      </c>
      <c r="R15" s="461">
        <v>0</v>
      </c>
      <c r="S15" s="461">
        <v>0</v>
      </c>
      <c r="T15" s="792"/>
      <c r="U15" s="793"/>
      <c r="V15" s="794"/>
    </row>
    <row r="16" spans="1:22" ht="13.5" customHeight="1">
      <c r="A16" s="370">
        <v>3</v>
      </c>
      <c r="B16" s="371" t="s">
        <v>902</v>
      </c>
      <c r="C16" s="8">
        <v>2380</v>
      </c>
      <c r="D16" s="8">
        <v>2380</v>
      </c>
      <c r="E16" s="461">
        <v>142.8</v>
      </c>
      <c r="F16" s="461">
        <v>114.24</v>
      </c>
      <c r="G16" s="461">
        <v>257.04</v>
      </c>
      <c r="H16" s="8">
        <v>0</v>
      </c>
      <c r="I16" s="8">
        <v>0</v>
      </c>
      <c r="J16" s="8">
        <v>0</v>
      </c>
      <c r="K16" s="461">
        <v>142.8</v>
      </c>
      <c r="L16" s="461">
        <v>114.24</v>
      </c>
      <c r="M16" s="461">
        <v>257.04</v>
      </c>
      <c r="N16" s="461">
        <v>142.8</v>
      </c>
      <c r="O16" s="461">
        <v>114.24</v>
      </c>
      <c r="P16" s="461">
        <v>257.04</v>
      </c>
      <c r="Q16" s="461">
        <v>0</v>
      </c>
      <c r="R16" s="461">
        <v>0</v>
      </c>
      <c r="S16" s="461">
        <v>0</v>
      </c>
      <c r="T16" s="792"/>
      <c r="U16" s="793"/>
      <c r="V16" s="794"/>
    </row>
    <row r="17" spans="1:22" ht="12.75">
      <c r="A17" s="370">
        <v>4</v>
      </c>
      <c r="B17" s="371" t="s">
        <v>903</v>
      </c>
      <c r="C17" s="8">
        <v>2946</v>
      </c>
      <c r="D17" s="8">
        <v>2946</v>
      </c>
      <c r="E17" s="461">
        <v>176.76</v>
      </c>
      <c r="F17" s="461">
        <v>141.408</v>
      </c>
      <c r="G17" s="461">
        <v>318.168</v>
      </c>
      <c r="H17" s="8">
        <v>0</v>
      </c>
      <c r="I17" s="8">
        <v>0</v>
      </c>
      <c r="J17" s="8">
        <v>0</v>
      </c>
      <c r="K17" s="461">
        <v>176.76</v>
      </c>
      <c r="L17" s="461">
        <v>141.408</v>
      </c>
      <c r="M17" s="461">
        <v>318.168</v>
      </c>
      <c r="N17" s="461">
        <v>176.76</v>
      </c>
      <c r="O17" s="461">
        <v>141.408</v>
      </c>
      <c r="P17" s="461">
        <v>318.168</v>
      </c>
      <c r="Q17" s="461">
        <v>0</v>
      </c>
      <c r="R17" s="461">
        <v>0</v>
      </c>
      <c r="S17" s="461">
        <v>0</v>
      </c>
      <c r="T17" s="792"/>
      <c r="U17" s="793"/>
      <c r="V17" s="794"/>
    </row>
    <row r="18" spans="1:22" ht="12.75">
      <c r="A18" s="370">
        <v>5</v>
      </c>
      <c r="B18" s="371" t="s">
        <v>904</v>
      </c>
      <c r="C18" s="8">
        <v>2549</v>
      </c>
      <c r="D18" s="8">
        <v>2549</v>
      </c>
      <c r="E18" s="461">
        <v>152.94</v>
      </c>
      <c r="F18" s="461">
        <v>122.352</v>
      </c>
      <c r="G18" s="461">
        <v>275.29200000000003</v>
      </c>
      <c r="H18" s="8">
        <v>0</v>
      </c>
      <c r="I18" s="8">
        <v>0</v>
      </c>
      <c r="J18" s="8">
        <v>0</v>
      </c>
      <c r="K18" s="461">
        <v>152.94</v>
      </c>
      <c r="L18" s="461">
        <v>122.352</v>
      </c>
      <c r="M18" s="461">
        <v>275.29200000000003</v>
      </c>
      <c r="N18" s="461">
        <v>152.94</v>
      </c>
      <c r="O18" s="461">
        <v>122.352</v>
      </c>
      <c r="P18" s="461">
        <v>275.29200000000003</v>
      </c>
      <c r="Q18" s="461">
        <v>0</v>
      </c>
      <c r="R18" s="461">
        <v>0</v>
      </c>
      <c r="S18" s="461">
        <v>0</v>
      </c>
      <c r="T18" s="792"/>
      <c r="U18" s="793"/>
      <c r="V18" s="794"/>
    </row>
    <row r="19" spans="1:22" ht="16.5" customHeight="1">
      <c r="A19" s="370">
        <v>6</v>
      </c>
      <c r="B19" s="371" t="s">
        <v>905</v>
      </c>
      <c r="C19" s="8">
        <v>3157</v>
      </c>
      <c r="D19" s="8">
        <v>3157</v>
      </c>
      <c r="E19" s="461">
        <v>189.42</v>
      </c>
      <c r="F19" s="461">
        <v>151.536</v>
      </c>
      <c r="G19" s="461">
        <v>340.956</v>
      </c>
      <c r="H19" s="8">
        <v>0</v>
      </c>
      <c r="I19" s="8">
        <v>0</v>
      </c>
      <c r="J19" s="8">
        <v>0</v>
      </c>
      <c r="K19" s="461">
        <v>189.42</v>
      </c>
      <c r="L19" s="461">
        <v>151.536</v>
      </c>
      <c r="M19" s="461">
        <v>340.956</v>
      </c>
      <c r="N19" s="461">
        <v>189.42</v>
      </c>
      <c r="O19" s="461">
        <v>151.536</v>
      </c>
      <c r="P19" s="461">
        <v>340.956</v>
      </c>
      <c r="Q19" s="461">
        <v>0</v>
      </c>
      <c r="R19" s="461">
        <v>0</v>
      </c>
      <c r="S19" s="461">
        <v>0</v>
      </c>
      <c r="T19" s="792"/>
      <c r="U19" s="793"/>
      <c r="V19" s="794"/>
    </row>
    <row r="20" spans="1:22" ht="12.75">
      <c r="A20" s="370">
        <v>7</v>
      </c>
      <c r="B20" s="371" t="s">
        <v>906</v>
      </c>
      <c r="C20" s="8">
        <v>2453</v>
      </c>
      <c r="D20" s="8">
        <v>2453</v>
      </c>
      <c r="E20" s="461">
        <v>147.18</v>
      </c>
      <c r="F20" s="461">
        <v>117.744</v>
      </c>
      <c r="G20" s="461">
        <v>264.924</v>
      </c>
      <c r="H20" s="8">
        <v>0</v>
      </c>
      <c r="I20" s="8">
        <v>0</v>
      </c>
      <c r="J20" s="8">
        <v>0</v>
      </c>
      <c r="K20" s="461">
        <v>147.18</v>
      </c>
      <c r="L20" s="461">
        <v>117.744</v>
      </c>
      <c r="M20" s="461">
        <v>264.924</v>
      </c>
      <c r="N20" s="461">
        <v>147.18</v>
      </c>
      <c r="O20" s="461">
        <v>117.744</v>
      </c>
      <c r="P20" s="461">
        <v>264.924</v>
      </c>
      <c r="Q20" s="461">
        <v>0</v>
      </c>
      <c r="R20" s="461">
        <v>0</v>
      </c>
      <c r="S20" s="461">
        <v>0</v>
      </c>
      <c r="T20" s="792"/>
      <c r="U20" s="793"/>
      <c r="V20" s="794"/>
    </row>
    <row r="21" spans="1:22" ht="12.75">
      <c r="A21" s="370">
        <v>8</v>
      </c>
      <c r="B21" s="371" t="s">
        <v>907</v>
      </c>
      <c r="C21" s="8">
        <v>2748</v>
      </c>
      <c r="D21" s="8">
        <v>2748</v>
      </c>
      <c r="E21" s="461">
        <v>164.88</v>
      </c>
      <c r="F21" s="461">
        <v>131.904</v>
      </c>
      <c r="G21" s="461">
        <v>296.784</v>
      </c>
      <c r="H21" s="8">
        <v>0</v>
      </c>
      <c r="I21" s="8">
        <v>0</v>
      </c>
      <c r="J21" s="8">
        <v>0</v>
      </c>
      <c r="K21" s="461">
        <v>164.88</v>
      </c>
      <c r="L21" s="461">
        <v>131.904</v>
      </c>
      <c r="M21" s="461">
        <v>296.784</v>
      </c>
      <c r="N21" s="461">
        <v>164.88</v>
      </c>
      <c r="O21" s="461">
        <v>131.904</v>
      </c>
      <c r="P21" s="461">
        <v>296.784</v>
      </c>
      <c r="Q21" s="461">
        <v>0</v>
      </c>
      <c r="R21" s="461">
        <v>0</v>
      </c>
      <c r="S21" s="461">
        <v>0</v>
      </c>
      <c r="T21" s="792"/>
      <c r="U21" s="793"/>
      <c r="V21" s="794"/>
    </row>
    <row r="22" spans="1:22" ht="12.75">
      <c r="A22" s="370">
        <v>9</v>
      </c>
      <c r="B22" s="371" t="s">
        <v>908</v>
      </c>
      <c r="C22" s="8">
        <v>784</v>
      </c>
      <c r="D22" s="8">
        <v>784</v>
      </c>
      <c r="E22" s="461">
        <v>47.04</v>
      </c>
      <c r="F22" s="461">
        <v>37.632</v>
      </c>
      <c r="G22" s="461">
        <v>84.672</v>
      </c>
      <c r="H22" s="8">
        <v>0</v>
      </c>
      <c r="I22" s="8">
        <v>0</v>
      </c>
      <c r="J22" s="8">
        <v>0</v>
      </c>
      <c r="K22" s="461">
        <v>47.04</v>
      </c>
      <c r="L22" s="461">
        <v>37.632</v>
      </c>
      <c r="M22" s="461">
        <v>84.672</v>
      </c>
      <c r="N22" s="461">
        <v>47.04</v>
      </c>
      <c r="O22" s="461">
        <v>37.632</v>
      </c>
      <c r="P22" s="461">
        <v>84.672</v>
      </c>
      <c r="Q22" s="461">
        <v>0</v>
      </c>
      <c r="R22" s="461">
        <v>0</v>
      </c>
      <c r="S22" s="461">
        <v>0</v>
      </c>
      <c r="T22" s="792"/>
      <c r="U22" s="793"/>
      <c r="V22" s="794"/>
    </row>
    <row r="23" spans="1:22" ht="12.75">
      <c r="A23" s="370">
        <v>10</v>
      </c>
      <c r="B23" s="371" t="s">
        <v>909</v>
      </c>
      <c r="C23" s="8">
        <v>1510</v>
      </c>
      <c r="D23" s="8">
        <v>1510</v>
      </c>
      <c r="E23" s="461">
        <v>90.6</v>
      </c>
      <c r="F23" s="461">
        <v>72.48</v>
      </c>
      <c r="G23" s="461">
        <v>163.07999999999998</v>
      </c>
      <c r="H23" s="8">
        <v>0</v>
      </c>
      <c r="I23" s="8">
        <v>0</v>
      </c>
      <c r="J23" s="8">
        <v>0</v>
      </c>
      <c r="K23" s="461">
        <v>90.6</v>
      </c>
      <c r="L23" s="461">
        <v>72.48</v>
      </c>
      <c r="M23" s="461">
        <v>163.07999999999998</v>
      </c>
      <c r="N23" s="461">
        <v>90.6</v>
      </c>
      <c r="O23" s="461">
        <v>72.48</v>
      </c>
      <c r="P23" s="461">
        <v>163.07999999999998</v>
      </c>
      <c r="Q23" s="461">
        <v>0</v>
      </c>
      <c r="R23" s="461">
        <v>0</v>
      </c>
      <c r="S23" s="461">
        <v>0</v>
      </c>
      <c r="T23" s="792"/>
      <c r="U23" s="793"/>
      <c r="V23" s="794"/>
    </row>
    <row r="24" spans="1:22" ht="12.75">
      <c r="A24" s="370">
        <v>11</v>
      </c>
      <c r="B24" s="371" t="s">
        <v>910</v>
      </c>
      <c r="C24" s="8">
        <v>3467</v>
      </c>
      <c r="D24" s="8">
        <v>3467</v>
      </c>
      <c r="E24" s="461">
        <v>208.02</v>
      </c>
      <c r="F24" s="461">
        <v>166.416</v>
      </c>
      <c r="G24" s="461">
        <v>374.43600000000004</v>
      </c>
      <c r="H24" s="8">
        <v>0</v>
      </c>
      <c r="I24" s="8">
        <v>0</v>
      </c>
      <c r="J24" s="8">
        <v>0</v>
      </c>
      <c r="K24" s="461">
        <v>208.02</v>
      </c>
      <c r="L24" s="461">
        <v>166.416</v>
      </c>
      <c r="M24" s="461">
        <v>374.43600000000004</v>
      </c>
      <c r="N24" s="461">
        <v>208.02</v>
      </c>
      <c r="O24" s="461">
        <v>166.416</v>
      </c>
      <c r="P24" s="461">
        <v>374.43600000000004</v>
      </c>
      <c r="Q24" s="461">
        <v>0</v>
      </c>
      <c r="R24" s="461">
        <v>0</v>
      </c>
      <c r="S24" s="461">
        <v>0</v>
      </c>
      <c r="T24" s="792"/>
      <c r="U24" s="793"/>
      <c r="V24" s="794"/>
    </row>
    <row r="25" spans="1:22" ht="12.75">
      <c r="A25" s="370">
        <v>12</v>
      </c>
      <c r="B25" s="371" t="s">
        <v>911</v>
      </c>
      <c r="C25" s="8">
        <v>2621</v>
      </c>
      <c r="D25" s="8">
        <v>2621</v>
      </c>
      <c r="E25" s="461">
        <v>157.26</v>
      </c>
      <c r="F25" s="461">
        <v>125.808</v>
      </c>
      <c r="G25" s="461">
        <v>283.068</v>
      </c>
      <c r="H25" s="8">
        <v>0</v>
      </c>
      <c r="I25" s="8">
        <v>0</v>
      </c>
      <c r="J25" s="8">
        <v>0</v>
      </c>
      <c r="K25" s="461">
        <v>157.26</v>
      </c>
      <c r="L25" s="461">
        <v>125.808</v>
      </c>
      <c r="M25" s="461">
        <v>283.068</v>
      </c>
      <c r="N25" s="461">
        <v>157.26</v>
      </c>
      <c r="O25" s="461">
        <v>125.808</v>
      </c>
      <c r="P25" s="461">
        <v>283.068</v>
      </c>
      <c r="Q25" s="461">
        <v>0</v>
      </c>
      <c r="R25" s="461">
        <v>0</v>
      </c>
      <c r="S25" s="461">
        <v>0</v>
      </c>
      <c r="T25" s="792"/>
      <c r="U25" s="793"/>
      <c r="V25" s="794"/>
    </row>
    <row r="26" spans="1:22" ht="16.5" customHeight="1">
      <c r="A26" s="370">
        <v>13</v>
      </c>
      <c r="B26" s="371" t="s">
        <v>912</v>
      </c>
      <c r="C26" s="8">
        <v>2341</v>
      </c>
      <c r="D26" s="8">
        <v>2341</v>
      </c>
      <c r="E26" s="461">
        <v>140.46</v>
      </c>
      <c r="F26" s="461">
        <v>112.368</v>
      </c>
      <c r="G26" s="461">
        <v>252.828</v>
      </c>
      <c r="H26" s="8">
        <v>0</v>
      </c>
      <c r="I26" s="8">
        <v>0</v>
      </c>
      <c r="J26" s="8">
        <v>0</v>
      </c>
      <c r="K26" s="461">
        <v>140.46</v>
      </c>
      <c r="L26" s="461">
        <v>112.368</v>
      </c>
      <c r="M26" s="461">
        <v>252.828</v>
      </c>
      <c r="N26" s="461">
        <v>140.46</v>
      </c>
      <c r="O26" s="461">
        <v>112.368</v>
      </c>
      <c r="P26" s="461">
        <v>252.828</v>
      </c>
      <c r="Q26" s="461">
        <v>0</v>
      </c>
      <c r="R26" s="461">
        <v>0</v>
      </c>
      <c r="S26" s="461">
        <v>0</v>
      </c>
      <c r="T26" s="792"/>
      <c r="U26" s="793"/>
      <c r="V26" s="794"/>
    </row>
    <row r="27" spans="1:22" ht="12.75">
      <c r="A27" s="370">
        <v>14</v>
      </c>
      <c r="B27" s="371" t="s">
        <v>913</v>
      </c>
      <c r="C27" s="8">
        <v>2172</v>
      </c>
      <c r="D27" s="8">
        <v>2172</v>
      </c>
      <c r="E27" s="461">
        <v>130.32</v>
      </c>
      <c r="F27" s="461">
        <v>104.256</v>
      </c>
      <c r="G27" s="461">
        <v>234.576</v>
      </c>
      <c r="H27" s="8">
        <v>0</v>
      </c>
      <c r="I27" s="8">
        <v>0</v>
      </c>
      <c r="J27" s="8">
        <v>0</v>
      </c>
      <c r="K27" s="461">
        <v>130.32</v>
      </c>
      <c r="L27" s="461">
        <v>104.256</v>
      </c>
      <c r="M27" s="461">
        <v>234.576</v>
      </c>
      <c r="N27" s="461">
        <v>130.32</v>
      </c>
      <c r="O27" s="461">
        <v>104.256</v>
      </c>
      <c r="P27" s="461">
        <v>234.576</v>
      </c>
      <c r="Q27" s="461">
        <v>0</v>
      </c>
      <c r="R27" s="461">
        <v>0</v>
      </c>
      <c r="S27" s="461">
        <v>0</v>
      </c>
      <c r="T27" s="792"/>
      <c r="U27" s="793"/>
      <c r="V27" s="794"/>
    </row>
    <row r="28" spans="1:22" ht="12.75">
      <c r="A28" s="370">
        <v>15</v>
      </c>
      <c r="B28" s="371" t="s">
        <v>914</v>
      </c>
      <c r="C28" s="8">
        <v>941</v>
      </c>
      <c r="D28" s="8">
        <v>941</v>
      </c>
      <c r="E28" s="461">
        <v>56.46</v>
      </c>
      <c r="F28" s="461">
        <v>45.168</v>
      </c>
      <c r="G28" s="461">
        <v>101.628</v>
      </c>
      <c r="H28" s="8">
        <v>0</v>
      </c>
      <c r="I28" s="8">
        <v>0</v>
      </c>
      <c r="J28" s="8">
        <v>0</v>
      </c>
      <c r="K28" s="461">
        <v>56.46</v>
      </c>
      <c r="L28" s="461">
        <v>45.168</v>
      </c>
      <c r="M28" s="461">
        <v>101.628</v>
      </c>
      <c r="N28" s="461">
        <v>56.46</v>
      </c>
      <c r="O28" s="461">
        <v>45.168</v>
      </c>
      <c r="P28" s="461">
        <v>101.628</v>
      </c>
      <c r="Q28" s="461">
        <v>0</v>
      </c>
      <c r="R28" s="461">
        <v>0</v>
      </c>
      <c r="S28" s="461">
        <v>0</v>
      </c>
      <c r="T28" s="792"/>
      <c r="U28" s="793"/>
      <c r="V28" s="794"/>
    </row>
    <row r="29" spans="1:22" ht="12.75">
      <c r="A29" s="370">
        <v>16</v>
      </c>
      <c r="B29" s="371" t="s">
        <v>915</v>
      </c>
      <c r="C29" s="8">
        <v>588</v>
      </c>
      <c r="D29" s="8">
        <v>588</v>
      </c>
      <c r="E29" s="461">
        <v>35.28</v>
      </c>
      <c r="F29" s="461">
        <v>28.224</v>
      </c>
      <c r="G29" s="461">
        <v>63.504000000000005</v>
      </c>
      <c r="H29" s="8">
        <v>0</v>
      </c>
      <c r="I29" s="8">
        <v>0</v>
      </c>
      <c r="J29" s="8">
        <v>0</v>
      </c>
      <c r="K29" s="461">
        <v>35.28</v>
      </c>
      <c r="L29" s="461">
        <v>28.224</v>
      </c>
      <c r="M29" s="461">
        <v>63.504000000000005</v>
      </c>
      <c r="N29" s="461">
        <v>35.28</v>
      </c>
      <c r="O29" s="461">
        <v>28.224</v>
      </c>
      <c r="P29" s="461">
        <v>63.504000000000005</v>
      </c>
      <c r="Q29" s="461">
        <v>0</v>
      </c>
      <c r="R29" s="461">
        <v>0</v>
      </c>
      <c r="S29" s="461">
        <v>0</v>
      </c>
      <c r="T29" s="792"/>
      <c r="U29" s="793"/>
      <c r="V29" s="794"/>
    </row>
    <row r="30" spans="1:22" ht="12.75">
      <c r="A30" s="370">
        <v>17</v>
      </c>
      <c r="B30" s="371" t="s">
        <v>916</v>
      </c>
      <c r="C30" s="8">
        <v>2597</v>
      </c>
      <c r="D30" s="8">
        <v>2597</v>
      </c>
      <c r="E30" s="461">
        <v>155.82</v>
      </c>
      <c r="F30" s="461">
        <v>124.656</v>
      </c>
      <c r="G30" s="461">
        <v>280.476</v>
      </c>
      <c r="H30" s="8">
        <v>0</v>
      </c>
      <c r="I30" s="8">
        <v>0</v>
      </c>
      <c r="J30" s="8">
        <v>0</v>
      </c>
      <c r="K30" s="461">
        <v>155.82</v>
      </c>
      <c r="L30" s="461">
        <v>124.656</v>
      </c>
      <c r="M30" s="461">
        <v>280.476</v>
      </c>
      <c r="N30" s="461">
        <v>155.82</v>
      </c>
      <c r="O30" s="461">
        <v>124.656</v>
      </c>
      <c r="P30" s="461">
        <v>280.476</v>
      </c>
      <c r="Q30" s="461">
        <v>0</v>
      </c>
      <c r="R30" s="461">
        <v>0</v>
      </c>
      <c r="S30" s="461">
        <v>0</v>
      </c>
      <c r="T30" s="792"/>
      <c r="U30" s="793"/>
      <c r="V30" s="794"/>
    </row>
    <row r="31" spans="1:22" ht="12.75">
      <c r="A31" s="370">
        <v>18</v>
      </c>
      <c r="B31" s="371" t="s">
        <v>917</v>
      </c>
      <c r="C31" s="8">
        <v>2552</v>
      </c>
      <c r="D31" s="8">
        <v>2552</v>
      </c>
      <c r="E31" s="461">
        <v>153.12</v>
      </c>
      <c r="F31" s="461">
        <v>122.496</v>
      </c>
      <c r="G31" s="461">
        <v>275.616</v>
      </c>
      <c r="H31" s="8">
        <v>0</v>
      </c>
      <c r="I31" s="8">
        <v>0</v>
      </c>
      <c r="J31" s="8">
        <v>0</v>
      </c>
      <c r="K31" s="461">
        <v>153.12</v>
      </c>
      <c r="L31" s="461">
        <v>122.496</v>
      </c>
      <c r="M31" s="461">
        <v>275.616</v>
      </c>
      <c r="N31" s="461">
        <v>153.12</v>
      </c>
      <c r="O31" s="461">
        <v>122.496</v>
      </c>
      <c r="P31" s="461">
        <v>275.616</v>
      </c>
      <c r="Q31" s="461">
        <v>0</v>
      </c>
      <c r="R31" s="461">
        <v>0</v>
      </c>
      <c r="S31" s="461">
        <v>0</v>
      </c>
      <c r="T31" s="792"/>
      <c r="U31" s="793"/>
      <c r="V31" s="794"/>
    </row>
    <row r="32" spans="1:22" ht="12.75">
      <c r="A32" s="370">
        <v>19</v>
      </c>
      <c r="B32" s="371" t="s">
        <v>918</v>
      </c>
      <c r="C32" s="8">
        <v>3452</v>
      </c>
      <c r="D32" s="8">
        <v>3452</v>
      </c>
      <c r="E32" s="461">
        <v>207.12</v>
      </c>
      <c r="F32" s="461">
        <v>165.696</v>
      </c>
      <c r="G32" s="461">
        <v>372.81600000000003</v>
      </c>
      <c r="H32" s="8">
        <v>0</v>
      </c>
      <c r="I32" s="8">
        <v>0</v>
      </c>
      <c r="J32" s="8">
        <v>0</v>
      </c>
      <c r="K32" s="461">
        <v>207.12</v>
      </c>
      <c r="L32" s="461">
        <v>165.696</v>
      </c>
      <c r="M32" s="461">
        <v>372.81600000000003</v>
      </c>
      <c r="N32" s="461">
        <v>207.12</v>
      </c>
      <c r="O32" s="461">
        <v>165.696</v>
      </c>
      <c r="P32" s="461">
        <v>372.81600000000003</v>
      </c>
      <c r="Q32" s="461">
        <v>0</v>
      </c>
      <c r="R32" s="461">
        <v>0</v>
      </c>
      <c r="S32" s="461">
        <v>0</v>
      </c>
      <c r="T32" s="792"/>
      <c r="U32" s="793"/>
      <c r="V32" s="794"/>
    </row>
    <row r="33" spans="1:22" ht="12.75">
      <c r="A33" s="370">
        <v>20</v>
      </c>
      <c r="B33" s="371" t="s">
        <v>919</v>
      </c>
      <c r="C33" s="8">
        <v>2374</v>
      </c>
      <c r="D33" s="8">
        <v>2374</v>
      </c>
      <c r="E33" s="461">
        <v>142.44</v>
      </c>
      <c r="F33" s="461">
        <v>113.952</v>
      </c>
      <c r="G33" s="461">
        <v>256.392</v>
      </c>
      <c r="H33" s="8">
        <v>0</v>
      </c>
      <c r="I33" s="8">
        <v>0</v>
      </c>
      <c r="J33" s="8">
        <v>0</v>
      </c>
      <c r="K33" s="461">
        <v>142.44</v>
      </c>
      <c r="L33" s="461">
        <v>113.952</v>
      </c>
      <c r="M33" s="461">
        <v>256.392</v>
      </c>
      <c r="N33" s="461">
        <v>142.44</v>
      </c>
      <c r="O33" s="461">
        <v>113.952</v>
      </c>
      <c r="P33" s="461">
        <v>256.392</v>
      </c>
      <c r="Q33" s="461">
        <v>0</v>
      </c>
      <c r="R33" s="461">
        <v>0</v>
      </c>
      <c r="S33" s="461">
        <v>0</v>
      </c>
      <c r="T33" s="792"/>
      <c r="U33" s="793"/>
      <c r="V33" s="794"/>
    </row>
    <row r="34" spans="1:22" ht="12.75">
      <c r="A34" s="370">
        <v>21</v>
      </c>
      <c r="B34" s="371" t="s">
        <v>920</v>
      </c>
      <c r="C34" s="8">
        <v>3076</v>
      </c>
      <c r="D34" s="8">
        <v>3076</v>
      </c>
      <c r="E34" s="461">
        <v>184.56</v>
      </c>
      <c r="F34" s="461">
        <v>147.648</v>
      </c>
      <c r="G34" s="461">
        <v>332.20799999999997</v>
      </c>
      <c r="H34" s="8">
        <v>0</v>
      </c>
      <c r="I34" s="8">
        <v>0</v>
      </c>
      <c r="J34" s="8">
        <v>0</v>
      </c>
      <c r="K34" s="461">
        <v>184.56</v>
      </c>
      <c r="L34" s="461">
        <v>147.648</v>
      </c>
      <c r="M34" s="461">
        <v>332.20799999999997</v>
      </c>
      <c r="N34" s="461">
        <v>184.56</v>
      </c>
      <c r="O34" s="461">
        <v>147.648</v>
      </c>
      <c r="P34" s="461">
        <v>332.20799999999997</v>
      </c>
      <c r="Q34" s="461">
        <v>0</v>
      </c>
      <c r="R34" s="461">
        <v>0</v>
      </c>
      <c r="S34" s="461">
        <v>0</v>
      </c>
      <c r="T34" s="792"/>
      <c r="U34" s="793"/>
      <c r="V34" s="794"/>
    </row>
    <row r="35" spans="1:22" ht="12.75">
      <c r="A35" s="370">
        <v>22</v>
      </c>
      <c r="B35" s="371" t="s">
        <v>921</v>
      </c>
      <c r="C35" s="8">
        <v>1233</v>
      </c>
      <c r="D35" s="8">
        <v>1233</v>
      </c>
      <c r="E35" s="461">
        <v>73.98</v>
      </c>
      <c r="F35" s="461">
        <v>59.184</v>
      </c>
      <c r="G35" s="461">
        <v>133.164</v>
      </c>
      <c r="H35" s="8">
        <v>0</v>
      </c>
      <c r="I35" s="8">
        <v>0</v>
      </c>
      <c r="J35" s="8">
        <v>0</v>
      </c>
      <c r="K35" s="461">
        <v>73.98</v>
      </c>
      <c r="L35" s="461">
        <v>59.184</v>
      </c>
      <c r="M35" s="461">
        <v>133.164</v>
      </c>
      <c r="N35" s="461">
        <v>73.98</v>
      </c>
      <c r="O35" s="461">
        <v>59.184</v>
      </c>
      <c r="P35" s="461">
        <v>133.164</v>
      </c>
      <c r="Q35" s="461">
        <v>0</v>
      </c>
      <c r="R35" s="461">
        <v>0</v>
      </c>
      <c r="S35" s="461">
        <v>0</v>
      </c>
      <c r="T35" s="792"/>
      <c r="U35" s="793"/>
      <c r="V35" s="794"/>
    </row>
    <row r="36" spans="1:22" ht="12.75">
      <c r="A36" s="370">
        <v>23</v>
      </c>
      <c r="B36" s="371" t="s">
        <v>922</v>
      </c>
      <c r="C36" s="8">
        <v>2913</v>
      </c>
      <c r="D36" s="8">
        <v>2913</v>
      </c>
      <c r="E36" s="461">
        <v>174.78</v>
      </c>
      <c r="F36" s="461">
        <v>139.824</v>
      </c>
      <c r="G36" s="461">
        <v>314.60400000000004</v>
      </c>
      <c r="H36" s="8">
        <v>0</v>
      </c>
      <c r="I36" s="8">
        <v>0</v>
      </c>
      <c r="J36" s="8">
        <v>0</v>
      </c>
      <c r="K36" s="461">
        <v>174.78</v>
      </c>
      <c r="L36" s="461">
        <v>139.824</v>
      </c>
      <c r="M36" s="461">
        <v>314.60400000000004</v>
      </c>
      <c r="N36" s="461">
        <v>174.78</v>
      </c>
      <c r="O36" s="461">
        <v>139.824</v>
      </c>
      <c r="P36" s="461">
        <v>314.60400000000004</v>
      </c>
      <c r="Q36" s="461">
        <v>0</v>
      </c>
      <c r="R36" s="461">
        <v>0</v>
      </c>
      <c r="S36" s="461">
        <v>0</v>
      </c>
      <c r="T36" s="792"/>
      <c r="U36" s="793"/>
      <c r="V36" s="794"/>
    </row>
    <row r="37" spans="1:22" ht="12.75">
      <c r="A37" s="370">
        <v>24</v>
      </c>
      <c r="B37" s="371" t="s">
        <v>923</v>
      </c>
      <c r="C37" s="8">
        <v>2892</v>
      </c>
      <c r="D37" s="8">
        <v>2892</v>
      </c>
      <c r="E37" s="461">
        <v>173.52</v>
      </c>
      <c r="F37" s="461">
        <v>138.816</v>
      </c>
      <c r="G37" s="461">
        <v>312.336</v>
      </c>
      <c r="H37" s="8">
        <v>0</v>
      </c>
      <c r="I37" s="8">
        <v>0</v>
      </c>
      <c r="J37" s="8">
        <v>0</v>
      </c>
      <c r="K37" s="461">
        <v>173.52</v>
      </c>
      <c r="L37" s="461">
        <v>138.816</v>
      </c>
      <c r="M37" s="461">
        <v>312.336</v>
      </c>
      <c r="N37" s="461">
        <v>173.52</v>
      </c>
      <c r="O37" s="461">
        <v>138.816</v>
      </c>
      <c r="P37" s="461">
        <v>312.336</v>
      </c>
      <c r="Q37" s="461">
        <v>0</v>
      </c>
      <c r="R37" s="461">
        <v>0</v>
      </c>
      <c r="S37" s="461">
        <v>0</v>
      </c>
      <c r="T37" s="792"/>
      <c r="U37" s="793"/>
      <c r="V37" s="794"/>
    </row>
    <row r="38" spans="1:22" ht="12.75">
      <c r="A38" s="370">
        <v>25</v>
      </c>
      <c r="B38" s="371" t="s">
        <v>924</v>
      </c>
      <c r="C38" s="8">
        <v>1733</v>
      </c>
      <c r="D38" s="8">
        <v>1733</v>
      </c>
      <c r="E38" s="461">
        <v>103.98</v>
      </c>
      <c r="F38" s="461">
        <v>83.184</v>
      </c>
      <c r="G38" s="461">
        <v>187.164</v>
      </c>
      <c r="H38" s="8">
        <v>0</v>
      </c>
      <c r="I38" s="8">
        <v>0</v>
      </c>
      <c r="J38" s="8">
        <v>0</v>
      </c>
      <c r="K38" s="461">
        <v>103.98</v>
      </c>
      <c r="L38" s="461">
        <v>83.184</v>
      </c>
      <c r="M38" s="461">
        <v>187.164</v>
      </c>
      <c r="N38" s="461">
        <v>103.98</v>
      </c>
      <c r="O38" s="461">
        <v>83.184</v>
      </c>
      <c r="P38" s="461">
        <v>187.164</v>
      </c>
      <c r="Q38" s="461">
        <v>0</v>
      </c>
      <c r="R38" s="461">
        <v>0</v>
      </c>
      <c r="S38" s="461">
        <v>0</v>
      </c>
      <c r="T38" s="792"/>
      <c r="U38" s="793"/>
      <c r="V38" s="794"/>
    </row>
    <row r="39" spans="1:22" ht="12.75">
      <c r="A39" s="370">
        <v>26</v>
      </c>
      <c r="B39" s="371" t="s">
        <v>925</v>
      </c>
      <c r="C39" s="8">
        <v>4434</v>
      </c>
      <c r="D39" s="8">
        <v>4434</v>
      </c>
      <c r="E39" s="461">
        <v>266.04</v>
      </c>
      <c r="F39" s="461">
        <v>212.832</v>
      </c>
      <c r="G39" s="461">
        <v>478.872</v>
      </c>
      <c r="H39" s="8">
        <v>0</v>
      </c>
      <c r="I39" s="8">
        <v>0</v>
      </c>
      <c r="J39" s="8">
        <v>0</v>
      </c>
      <c r="K39" s="461">
        <v>266.04</v>
      </c>
      <c r="L39" s="461">
        <v>212.832</v>
      </c>
      <c r="M39" s="461">
        <v>478.872</v>
      </c>
      <c r="N39" s="461">
        <v>266.04</v>
      </c>
      <c r="O39" s="461">
        <v>212.832</v>
      </c>
      <c r="P39" s="461">
        <v>478.872</v>
      </c>
      <c r="Q39" s="461">
        <v>0</v>
      </c>
      <c r="R39" s="461">
        <v>0</v>
      </c>
      <c r="S39" s="461">
        <v>0</v>
      </c>
      <c r="T39" s="792"/>
      <c r="U39" s="793"/>
      <c r="V39" s="794"/>
    </row>
    <row r="40" spans="1:22" ht="12.75">
      <c r="A40" s="370">
        <v>27</v>
      </c>
      <c r="B40" s="371" t="s">
        <v>926</v>
      </c>
      <c r="C40" s="8">
        <v>2790</v>
      </c>
      <c r="D40" s="8">
        <v>2790</v>
      </c>
      <c r="E40" s="461">
        <v>167.4</v>
      </c>
      <c r="F40" s="461">
        <v>133.92</v>
      </c>
      <c r="G40" s="461">
        <v>301.32</v>
      </c>
      <c r="H40" s="8">
        <v>0</v>
      </c>
      <c r="I40" s="8">
        <v>0</v>
      </c>
      <c r="J40" s="8">
        <v>0</v>
      </c>
      <c r="K40" s="461">
        <v>167.4</v>
      </c>
      <c r="L40" s="461">
        <v>133.92</v>
      </c>
      <c r="M40" s="461">
        <v>301.32</v>
      </c>
      <c r="N40" s="461">
        <v>167.4</v>
      </c>
      <c r="O40" s="461">
        <v>133.92</v>
      </c>
      <c r="P40" s="461">
        <v>301.32</v>
      </c>
      <c r="Q40" s="461">
        <v>0</v>
      </c>
      <c r="R40" s="461">
        <v>0</v>
      </c>
      <c r="S40" s="461">
        <v>0</v>
      </c>
      <c r="T40" s="792"/>
      <c r="U40" s="793"/>
      <c r="V40" s="794"/>
    </row>
    <row r="41" spans="1:22" ht="12.75">
      <c r="A41" s="370">
        <v>28</v>
      </c>
      <c r="B41" s="371" t="s">
        <v>927</v>
      </c>
      <c r="C41" s="8">
        <v>3979</v>
      </c>
      <c r="D41" s="8">
        <v>3979</v>
      </c>
      <c r="E41" s="461">
        <v>238.74</v>
      </c>
      <c r="F41" s="461">
        <v>190.992</v>
      </c>
      <c r="G41" s="461">
        <v>429.73199999999997</v>
      </c>
      <c r="H41" s="8">
        <v>0</v>
      </c>
      <c r="I41" s="8">
        <v>0</v>
      </c>
      <c r="J41" s="8">
        <v>0</v>
      </c>
      <c r="K41" s="461">
        <v>238.74</v>
      </c>
      <c r="L41" s="461">
        <v>190.992</v>
      </c>
      <c r="M41" s="461">
        <v>429.73199999999997</v>
      </c>
      <c r="N41" s="461">
        <v>238.74</v>
      </c>
      <c r="O41" s="461">
        <v>190.992</v>
      </c>
      <c r="P41" s="461">
        <v>429.73199999999997</v>
      </c>
      <c r="Q41" s="461">
        <v>0</v>
      </c>
      <c r="R41" s="461">
        <v>0</v>
      </c>
      <c r="S41" s="461">
        <v>0</v>
      </c>
      <c r="T41" s="792"/>
      <c r="U41" s="793"/>
      <c r="V41" s="794"/>
    </row>
    <row r="42" spans="1:22" ht="12.75">
      <c r="A42" s="370">
        <v>29</v>
      </c>
      <c r="B42" s="371" t="s">
        <v>928</v>
      </c>
      <c r="C42" s="8">
        <v>2989</v>
      </c>
      <c r="D42" s="8">
        <v>2989</v>
      </c>
      <c r="E42" s="461">
        <v>179.34</v>
      </c>
      <c r="F42" s="461">
        <v>143.472</v>
      </c>
      <c r="G42" s="461">
        <v>322.812</v>
      </c>
      <c r="H42" s="8">
        <v>0</v>
      </c>
      <c r="I42" s="8">
        <v>0</v>
      </c>
      <c r="J42" s="8">
        <v>0</v>
      </c>
      <c r="K42" s="461">
        <v>179.34</v>
      </c>
      <c r="L42" s="461">
        <v>143.472</v>
      </c>
      <c r="M42" s="461">
        <v>322.812</v>
      </c>
      <c r="N42" s="461">
        <v>179.34</v>
      </c>
      <c r="O42" s="461">
        <v>143.472</v>
      </c>
      <c r="P42" s="461">
        <v>322.812</v>
      </c>
      <c r="Q42" s="461">
        <v>0</v>
      </c>
      <c r="R42" s="461">
        <v>0</v>
      </c>
      <c r="S42" s="461">
        <v>0</v>
      </c>
      <c r="T42" s="792"/>
      <c r="U42" s="793"/>
      <c r="V42" s="794"/>
    </row>
    <row r="43" spans="1:22" ht="12.75">
      <c r="A43" s="370">
        <v>30</v>
      </c>
      <c r="B43" s="371" t="s">
        <v>929</v>
      </c>
      <c r="C43" s="8">
        <v>4359</v>
      </c>
      <c r="D43" s="8">
        <v>4359</v>
      </c>
      <c r="E43" s="461">
        <v>261.54</v>
      </c>
      <c r="F43" s="461">
        <v>209.232</v>
      </c>
      <c r="G43" s="461">
        <v>470.77200000000005</v>
      </c>
      <c r="H43" s="8">
        <v>0</v>
      </c>
      <c r="I43" s="8">
        <v>0</v>
      </c>
      <c r="J43" s="8">
        <v>0</v>
      </c>
      <c r="K43" s="461">
        <v>261.54</v>
      </c>
      <c r="L43" s="461">
        <v>209.232</v>
      </c>
      <c r="M43" s="461">
        <v>470.77200000000005</v>
      </c>
      <c r="N43" s="461">
        <v>261.54</v>
      </c>
      <c r="O43" s="461">
        <v>209.232</v>
      </c>
      <c r="P43" s="461">
        <v>470.77200000000005</v>
      </c>
      <c r="Q43" s="461">
        <v>0</v>
      </c>
      <c r="R43" s="461">
        <v>0</v>
      </c>
      <c r="S43" s="461">
        <v>0</v>
      </c>
      <c r="T43" s="792"/>
      <c r="U43" s="793"/>
      <c r="V43" s="794"/>
    </row>
    <row r="44" spans="1:22" ht="12.75">
      <c r="A44" s="370">
        <v>31</v>
      </c>
      <c r="B44" s="371" t="s">
        <v>930</v>
      </c>
      <c r="C44" s="17">
        <v>4544</v>
      </c>
      <c r="D44" s="17">
        <v>4544</v>
      </c>
      <c r="E44" s="461">
        <v>272.64</v>
      </c>
      <c r="F44" s="461">
        <v>218.112</v>
      </c>
      <c r="G44" s="461">
        <v>490.75199999999995</v>
      </c>
      <c r="H44" s="8">
        <v>0</v>
      </c>
      <c r="I44" s="8">
        <v>0</v>
      </c>
      <c r="J44" s="8">
        <v>0</v>
      </c>
      <c r="K44" s="461">
        <v>272.64</v>
      </c>
      <c r="L44" s="461">
        <v>218.112</v>
      </c>
      <c r="M44" s="461">
        <v>490.75199999999995</v>
      </c>
      <c r="N44" s="461">
        <v>272.64</v>
      </c>
      <c r="O44" s="461">
        <v>218.112</v>
      </c>
      <c r="P44" s="461">
        <v>490.75199999999995</v>
      </c>
      <c r="Q44" s="461">
        <v>0</v>
      </c>
      <c r="R44" s="461">
        <v>0</v>
      </c>
      <c r="S44" s="461">
        <v>0</v>
      </c>
      <c r="T44" s="792"/>
      <c r="U44" s="793"/>
      <c r="V44" s="794"/>
    </row>
    <row r="45" spans="1:22" ht="12.75">
      <c r="A45" s="370">
        <v>32</v>
      </c>
      <c r="B45" s="371" t="s">
        <v>931</v>
      </c>
      <c r="C45" s="8">
        <v>2992</v>
      </c>
      <c r="D45" s="8">
        <v>2992</v>
      </c>
      <c r="E45" s="461">
        <v>179.52</v>
      </c>
      <c r="F45" s="461">
        <v>143.616</v>
      </c>
      <c r="G45" s="461">
        <v>323.136</v>
      </c>
      <c r="H45" s="8">
        <v>0</v>
      </c>
      <c r="I45" s="8">
        <v>0</v>
      </c>
      <c r="J45" s="8">
        <v>0</v>
      </c>
      <c r="K45" s="461">
        <v>179.52</v>
      </c>
      <c r="L45" s="461">
        <v>143.616</v>
      </c>
      <c r="M45" s="461">
        <v>323.136</v>
      </c>
      <c r="N45" s="461">
        <v>179.52</v>
      </c>
      <c r="O45" s="461">
        <v>143.616</v>
      </c>
      <c r="P45" s="461">
        <v>323.136</v>
      </c>
      <c r="Q45" s="461">
        <v>0</v>
      </c>
      <c r="R45" s="461">
        <v>0</v>
      </c>
      <c r="S45" s="461">
        <v>0</v>
      </c>
      <c r="T45" s="795"/>
      <c r="U45" s="796"/>
      <c r="V45" s="797"/>
    </row>
    <row r="46" spans="1:22" ht="12.75">
      <c r="A46" s="372"/>
      <c r="B46" s="373" t="s">
        <v>85</v>
      </c>
      <c r="C46" s="27">
        <v>81225</v>
      </c>
      <c r="D46" s="27">
        <v>81225</v>
      </c>
      <c r="E46" s="462">
        <v>4873.5</v>
      </c>
      <c r="F46" s="462">
        <v>3898.8</v>
      </c>
      <c r="G46" s="462">
        <v>8772.3</v>
      </c>
      <c r="H46" s="8">
        <v>0</v>
      </c>
      <c r="I46" s="8">
        <v>0</v>
      </c>
      <c r="J46" s="8">
        <v>0</v>
      </c>
      <c r="K46" s="462">
        <v>4873.5</v>
      </c>
      <c r="L46" s="462">
        <v>3898.8</v>
      </c>
      <c r="M46" s="462">
        <v>8772.3</v>
      </c>
      <c r="N46" s="462">
        <v>4873.5</v>
      </c>
      <c r="O46" s="462">
        <v>3898.8</v>
      </c>
      <c r="P46" s="462">
        <v>8772.3</v>
      </c>
      <c r="Q46" s="462">
        <v>0</v>
      </c>
      <c r="R46" s="462">
        <v>0</v>
      </c>
      <c r="S46" s="462">
        <v>0</v>
      </c>
      <c r="T46" s="8"/>
      <c r="U46" s="8"/>
      <c r="V46" s="8"/>
    </row>
    <row r="49" spans="14:20" ht="15">
      <c r="N49" s="14"/>
      <c r="O49" s="13"/>
      <c r="P49" s="619" t="s">
        <v>887</v>
      </c>
      <c r="Q49" s="619"/>
      <c r="R49" s="619"/>
      <c r="S49" s="619"/>
      <c r="T49" s="619"/>
    </row>
    <row r="50" spans="14:20" ht="15">
      <c r="N50" s="14"/>
      <c r="O50" s="13"/>
      <c r="P50" s="619" t="s">
        <v>888</v>
      </c>
      <c r="Q50" s="619"/>
      <c r="R50" s="619"/>
      <c r="S50" s="619"/>
      <c r="T50" s="619"/>
    </row>
    <row r="51" spans="1:21" ht="12.75">
      <c r="A51" s="13"/>
      <c r="B51" s="13"/>
      <c r="C51" s="13"/>
      <c r="D51" s="13"/>
      <c r="E51" s="13"/>
      <c r="F51" s="13"/>
      <c r="G51" s="13"/>
      <c r="H51" s="13"/>
      <c r="I51" s="13"/>
      <c r="J51" s="13"/>
      <c r="K51" s="13"/>
      <c r="L51" s="13"/>
      <c r="M51" s="13"/>
      <c r="N51" s="14"/>
      <c r="O51" s="14"/>
      <c r="P51" s="14"/>
      <c r="Q51" s="14"/>
      <c r="R51" s="642"/>
      <c r="S51" s="642"/>
      <c r="T51" s="643"/>
      <c r="U51" s="13"/>
    </row>
    <row r="52" spans="1:20" ht="12.75">
      <c r="A52" s="79"/>
      <c r="B52" s="79"/>
      <c r="C52" s="79"/>
      <c r="D52" s="79"/>
      <c r="E52" s="79"/>
      <c r="F52" s="79"/>
      <c r="G52" s="79"/>
      <c r="H52" s="79"/>
      <c r="I52" s="79"/>
      <c r="J52" s="79"/>
      <c r="K52" s="79"/>
      <c r="L52" s="79"/>
      <c r="M52" s="79"/>
      <c r="N52" s="79"/>
      <c r="O52" s="645" t="s">
        <v>889</v>
      </c>
      <c r="P52" s="645"/>
      <c r="Q52" s="79"/>
      <c r="R52" s="79"/>
      <c r="S52" s="79"/>
      <c r="T52" s="79"/>
    </row>
    <row r="53" spans="1:20" ht="12.75">
      <c r="A53" s="79"/>
      <c r="B53" s="79"/>
      <c r="C53" s="79"/>
      <c r="D53" s="79"/>
      <c r="E53" s="79"/>
      <c r="F53" s="79"/>
      <c r="G53" s="79"/>
      <c r="H53" s="79"/>
      <c r="I53" s="79"/>
      <c r="J53" s="79"/>
      <c r="K53" s="79"/>
      <c r="L53" s="79"/>
      <c r="M53" s="79"/>
      <c r="N53" s="79"/>
      <c r="O53" s="79"/>
      <c r="P53" s="79"/>
      <c r="Q53" s="79"/>
      <c r="R53" s="79"/>
      <c r="S53" s="79"/>
      <c r="T53" s="79"/>
    </row>
    <row r="54" spans="14:20" ht="15">
      <c r="N54" s="14"/>
      <c r="O54" s="13"/>
      <c r="P54" s="619" t="s">
        <v>890</v>
      </c>
      <c r="Q54" s="619"/>
      <c r="R54" s="619"/>
      <c r="S54" s="619"/>
      <c r="T54" s="619"/>
    </row>
    <row r="55" spans="14:20" ht="12.75">
      <c r="N55" s="14"/>
      <c r="O55" s="14"/>
      <c r="P55" s="14"/>
      <c r="Q55" s="14"/>
      <c r="R55" s="14"/>
      <c r="S55" s="14"/>
      <c r="T55" s="14"/>
    </row>
  </sheetData>
  <sheetProtection/>
  <mergeCells count="25">
    <mergeCell ref="R51:T51"/>
    <mergeCell ref="O52:P52"/>
    <mergeCell ref="P54:T54"/>
    <mergeCell ref="A5:Q5"/>
    <mergeCell ref="A8:S8"/>
    <mergeCell ref="T14:V45"/>
    <mergeCell ref="E11:G11"/>
    <mergeCell ref="A11:A12"/>
    <mergeCell ref="P10:V10"/>
    <mergeCell ref="K11:M11"/>
    <mergeCell ref="P50:T50"/>
    <mergeCell ref="C11:C12"/>
    <mergeCell ref="B11:B12"/>
    <mergeCell ref="N11:P11"/>
    <mergeCell ref="U9:V9"/>
    <mergeCell ref="P49:T49"/>
    <mergeCell ref="Q1:V1"/>
    <mergeCell ref="H11:J11"/>
    <mergeCell ref="Q11:S11"/>
    <mergeCell ref="A3:Q3"/>
    <mergeCell ref="T11:T12"/>
    <mergeCell ref="A4:P4"/>
    <mergeCell ref="V11:V12"/>
    <mergeCell ref="U11:U12"/>
    <mergeCell ref="D11:D12"/>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3" r:id="rId1"/>
</worksheet>
</file>

<file path=xl/worksheets/sheet26.xml><?xml version="1.0" encoding="utf-8"?>
<worksheet xmlns="http://schemas.openxmlformats.org/spreadsheetml/2006/main" xmlns:r="http://schemas.openxmlformats.org/officeDocument/2006/relationships">
  <sheetPr>
    <pageSetUpPr fitToPage="1"/>
  </sheetPr>
  <dimension ref="A1:V55"/>
  <sheetViews>
    <sheetView zoomScaleSheetLayoutView="70" zoomScalePageLayoutView="0" workbookViewId="0" topLeftCell="A36">
      <selection activeCell="A58" sqref="A58"/>
    </sheetView>
  </sheetViews>
  <sheetFormatPr defaultColWidth="9.140625" defaultRowHeight="12.75"/>
  <cols>
    <col min="2" max="2" width="14.8515625" style="0" customWidth="1"/>
    <col min="3" max="3" width="12.8515625" style="0" customWidth="1"/>
    <col min="4" max="4" width="9.7109375" style="0" customWidth="1"/>
    <col min="5" max="5" width="8.421875" style="0" customWidth="1"/>
    <col min="6" max="6" width="8.28125" style="0" customWidth="1"/>
    <col min="7" max="7" width="8.421875" style="0" customWidth="1"/>
    <col min="8" max="8" width="8.140625" style="0" customWidth="1"/>
    <col min="9" max="9" width="7.28125" style="0" customWidth="1"/>
    <col min="10" max="10" width="7.140625" style="0" customWidth="1"/>
    <col min="11" max="11" width="7.8515625" style="0" customWidth="1"/>
    <col min="12" max="12" width="7.421875" style="0" customWidth="1"/>
    <col min="13" max="13" width="7.8515625" style="0" customWidth="1"/>
    <col min="14" max="14" width="8.00390625" style="0" customWidth="1"/>
    <col min="15" max="15" width="8.421875" style="0" customWidth="1"/>
    <col min="20" max="20" width="10.421875" style="0" customWidth="1"/>
    <col min="21" max="21" width="11.140625" style="0" customWidth="1"/>
    <col min="22" max="22" width="11.8515625" style="0" customWidth="1"/>
  </cols>
  <sheetData>
    <row r="1" spans="17:22" ht="15">
      <c r="Q1" s="783" t="s">
        <v>195</v>
      </c>
      <c r="R1" s="783"/>
      <c r="S1" s="783"/>
      <c r="T1" s="783"/>
      <c r="U1" s="783"/>
      <c r="V1" s="783"/>
    </row>
    <row r="3" spans="1:17" ht="15">
      <c r="A3" s="619" t="s">
        <v>0</v>
      </c>
      <c r="B3" s="619"/>
      <c r="C3" s="619"/>
      <c r="D3" s="619"/>
      <c r="E3" s="619"/>
      <c r="F3" s="619"/>
      <c r="G3" s="619"/>
      <c r="H3" s="619"/>
      <c r="I3" s="619"/>
      <c r="J3" s="619"/>
      <c r="K3" s="619"/>
      <c r="L3" s="619"/>
      <c r="M3" s="619"/>
      <c r="N3" s="619"/>
      <c r="O3" s="619"/>
      <c r="P3" s="619"/>
      <c r="Q3" s="619"/>
    </row>
    <row r="4" spans="1:17" ht="20.25">
      <c r="A4" s="684" t="s">
        <v>690</v>
      </c>
      <c r="B4" s="684"/>
      <c r="C4" s="684"/>
      <c r="D4" s="684"/>
      <c r="E4" s="684"/>
      <c r="F4" s="684"/>
      <c r="G4" s="684"/>
      <c r="H4" s="684"/>
      <c r="I4" s="684"/>
      <c r="J4" s="684"/>
      <c r="K4" s="684"/>
      <c r="L4" s="684"/>
      <c r="M4" s="684"/>
      <c r="N4" s="684"/>
      <c r="O4" s="684"/>
      <c r="P4" s="684"/>
      <c r="Q4" s="41"/>
    </row>
    <row r="5" spans="1:17" ht="15.75">
      <c r="A5" s="788" t="s">
        <v>1014</v>
      </c>
      <c r="B5" s="788"/>
      <c r="C5" s="788"/>
      <c r="D5" s="788"/>
      <c r="E5" s="788"/>
      <c r="F5" s="788"/>
      <c r="G5" s="788"/>
      <c r="H5" s="788"/>
      <c r="I5" s="788"/>
      <c r="J5" s="788"/>
      <c r="K5" s="788"/>
      <c r="L5" s="788"/>
      <c r="M5" s="788"/>
      <c r="N5" s="788"/>
      <c r="O5" s="788"/>
      <c r="P5" s="788"/>
      <c r="Q5" s="788"/>
    </row>
    <row r="6" spans="1:21" ht="12.75">
      <c r="A6" s="33"/>
      <c r="B6" s="33"/>
      <c r="C6" s="156"/>
      <c r="D6" s="33"/>
      <c r="E6" s="33"/>
      <c r="F6" s="33"/>
      <c r="G6" s="33"/>
      <c r="H6" s="33"/>
      <c r="I6" s="33"/>
      <c r="J6" s="33"/>
      <c r="K6" s="33"/>
      <c r="L6" s="33"/>
      <c r="M6" s="33"/>
      <c r="N6" s="33"/>
      <c r="O6" s="33"/>
      <c r="P6" s="33"/>
      <c r="Q6" s="33"/>
      <c r="U6" s="33"/>
    </row>
    <row r="7" spans="1:19" ht="15.75">
      <c r="A7" s="633" t="s">
        <v>837</v>
      </c>
      <c r="B7" s="633"/>
      <c r="C7" s="633"/>
      <c r="D7" s="633"/>
      <c r="E7" s="633"/>
      <c r="F7" s="633"/>
      <c r="G7" s="633"/>
      <c r="H7" s="633"/>
      <c r="I7" s="633"/>
      <c r="J7" s="633"/>
      <c r="K7" s="633"/>
      <c r="L7" s="633"/>
      <c r="M7" s="633"/>
      <c r="N7" s="633"/>
      <c r="O7" s="633"/>
      <c r="P7" s="633"/>
      <c r="Q7" s="633"/>
      <c r="R7" s="633"/>
      <c r="S7" s="633"/>
    </row>
    <row r="8" spans="1:22" ht="15.75">
      <c r="A8" s="44"/>
      <c r="B8" s="37"/>
      <c r="C8" s="37"/>
      <c r="D8" s="37"/>
      <c r="E8" s="37"/>
      <c r="F8" s="37"/>
      <c r="G8" s="37"/>
      <c r="H8" s="37"/>
      <c r="I8" s="37"/>
      <c r="J8" s="37"/>
      <c r="K8" s="37"/>
      <c r="L8" s="37"/>
      <c r="M8" s="37"/>
      <c r="N8" s="37"/>
      <c r="O8" s="37"/>
      <c r="P8" s="787" t="s">
        <v>212</v>
      </c>
      <c r="Q8" s="787"/>
      <c r="R8" s="787"/>
      <c r="S8" s="787"/>
      <c r="T8" s="787"/>
      <c r="U8" s="787"/>
      <c r="V8" s="787"/>
    </row>
    <row r="9" spans="16:22" ht="12.75">
      <c r="P9" s="715" t="s">
        <v>769</v>
      </c>
      <c r="Q9" s="715"/>
      <c r="R9" s="715"/>
      <c r="S9" s="715"/>
      <c r="T9" s="715"/>
      <c r="U9" s="715"/>
      <c r="V9" s="715"/>
    </row>
    <row r="10" spans="1:22" ht="28.5" customHeight="1">
      <c r="A10" s="667" t="s">
        <v>20</v>
      </c>
      <c r="B10" s="781" t="s">
        <v>193</v>
      </c>
      <c r="C10" s="781" t="s">
        <v>358</v>
      </c>
      <c r="D10" s="781" t="s">
        <v>464</v>
      </c>
      <c r="E10" s="629" t="s">
        <v>749</v>
      </c>
      <c r="F10" s="629"/>
      <c r="G10" s="629"/>
      <c r="H10" s="596" t="s">
        <v>780</v>
      </c>
      <c r="I10" s="597"/>
      <c r="J10" s="598"/>
      <c r="K10" s="660" t="s">
        <v>360</v>
      </c>
      <c r="L10" s="661"/>
      <c r="M10" s="776"/>
      <c r="N10" s="784" t="s">
        <v>148</v>
      </c>
      <c r="O10" s="785"/>
      <c r="P10" s="786"/>
      <c r="Q10" s="628" t="s">
        <v>781</v>
      </c>
      <c r="R10" s="628"/>
      <c r="S10" s="628"/>
      <c r="T10" s="781" t="s">
        <v>234</v>
      </c>
      <c r="U10" s="781" t="s">
        <v>413</v>
      </c>
      <c r="V10" s="781" t="s">
        <v>361</v>
      </c>
    </row>
    <row r="11" spans="1:22" ht="69" customHeight="1">
      <c r="A11" s="669"/>
      <c r="B11" s="782"/>
      <c r="C11" s="782"/>
      <c r="D11" s="782"/>
      <c r="E11" s="5" t="s">
        <v>168</v>
      </c>
      <c r="F11" s="5" t="s">
        <v>194</v>
      </c>
      <c r="G11" s="5" t="s">
        <v>16</v>
      </c>
      <c r="H11" s="5" t="s">
        <v>168</v>
      </c>
      <c r="I11" s="5" t="s">
        <v>194</v>
      </c>
      <c r="J11" s="5" t="s">
        <v>16</v>
      </c>
      <c r="K11" s="5" t="s">
        <v>168</v>
      </c>
      <c r="L11" s="5" t="s">
        <v>194</v>
      </c>
      <c r="M11" s="5" t="s">
        <v>16</v>
      </c>
      <c r="N11" s="5" t="s">
        <v>168</v>
      </c>
      <c r="O11" s="5" t="s">
        <v>194</v>
      </c>
      <c r="P11" s="5" t="s">
        <v>16</v>
      </c>
      <c r="Q11" s="5" t="s">
        <v>222</v>
      </c>
      <c r="R11" s="5" t="s">
        <v>205</v>
      </c>
      <c r="S11" s="5" t="s">
        <v>206</v>
      </c>
      <c r="T11" s="782"/>
      <c r="U11" s="782"/>
      <c r="V11" s="782"/>
    </row>
    <row r="12" spans="1:22" ht="12.75">
      <c r="A12" s="155">
        <v>1</v>
      </c>
      <c r="B12" s="104">
        <v>2</v>
      </c>
      <c r="C12" s="7">
        <v>3</v>
      </c>
      <c r="D12" s="155">
        <v>4</v>
      </c>
      <c r="E12" s="104">
        <v>5</v>
      </c>
      <c r="F12" s="7">
        <v>6</v>
      </c>
      <c r="G12" s="155">
        <v>7</v>
      </c>
      <c r="H12" s="104">
        <v>8</v>
      </c>
      <c r="I12" s="7">
        <v>9</v>
      </c>
      <c r="J12" s="155">
        <v>10</v>
      </c>
      <c r="K12" s="104">
        <v>11</v>
      </c>
      <c r="L12" s="7">
        <v>12</v>
      </c>
      <c r="M12" s="155">
        <v>13</v>
      </c>
      <c r="N12" s="104">
        <v>14</v>
      </c>
      <c r="O12" s="7">
        <v>15</v>
      </c>
      <c r="P12" s="155">
        <v>16</v>
      </c>
      <c r="Q12" s="104">
        <v>17</v>
      </c>
      <c r="R12" s="7">
        <v>18</v>
      </c>
      <c r="S12" s="155">
        <v>19</v>
      </c>
      <c r="T12" s="104">
        <v>20</v>
      </c>
      <c r="U12" s="155">
        <v>21</v>
      </c>
      <c r="V12" s="104">
        <v>22</v>
      </c>
    </row>
    <row r="13" spans="1:22" ht="12.75">
      <c r="A13" s="370">
        <v>1</v>
      </c>
      <c r="B13" s="371" t="s">
        <v>900</v>
      </c>
      <c r="C13" s="8">
        <v>809</v>
      </c>
      <c r="D13" s="8">
        <v>809</v>
      </c>
      <c r="E13" s="461">
        <v>48.54</v>
      </c>
      <c r="F13" s="461">
        <v>38.832</v>
      </c>
      <c r="G13" s="461">
        <v>87.372</v>
      </c>
      <c r="H13" s="461">
        <v>0</v>
      </c>
      <c r="I13" s="461">
        <v>0</v>
      </c>
      <c r="J13" s="461">
        <v>0</v>
      </c>
      <c r="K13" s="461">
        <v>48.54</v>
      </c>
      <c r="L13" s="461">
        <v>38.832</v>
      </c>
      <c r="M13" s="461">
        <v>87.372</v>
      </c>
      <c r="N13" s="461">
        <v>48.54</v>
      </c>
      <c r="O13" s="461">
        <v>38.832</v>
      </c>
      <c r="P13" s="461">
        <v>87.372</v>
      </c>
      <c r="Q13" s="461">
        <v>0</v>
      </c>
      <c r="R13" s="461">
        <v>0</v>
      </c>
      <c r="S13" s="461">
        <v>0</v>
      </c>
      <c r="T13" s="789" t="s">
        <v>960</v>
      </c>
      <c r="U13" s="790"/>
      <c r="V13" s="791"/>
    </row>
    <row r="14" spans="1:22" ht="12.75">
      <c r="A14" s="370">
        <v>2</v>
      </c>
      <c r="B14" s="371" t="s">
        <v>901</v>
      </c>
      <c r="C14" s="8">
        <v>1062</v>
      </c>
      <c r="D14" s="8">
        <v>1062</v>
      </c>
      <c r="E14" s="461">
        <v>63.72</v>
      </c>
      <c r="F14" s="461">
        <v>50.976</v>
      </c>
      <c r="G14" s="461">
        <v>114.696</v>
      </c>
      <c r="H14" s="461">
        <v>0</v>
      </c>
      <c r="I14" s="461">
        <v>0</v>
      </c>
      <c r="J14" s="461">
        <v>0</v>
      </c>
      <c r="K14" s="461">
        <v>63.72</v>
      </c>
      <c r="L14" s="461">
        <v>50.976</v>
      </c>
      <c r="M14" s="461">
        <v>114.696</v>
      </c>
      <c r="N14" s="461">
        <v>63.72</v>
      </c>
      <c r="O14" s="461">
        <v>50.976</v>
      </c>
      <c r="P14" s="461">
        <v>114.696</v>
      </c>
      <c r="Q14" s="461">
        <v>0</v>
      </c>
      <c r="R14" s="461">
        <v>0</v>
      </c>
      <c r="S14" s="461">
        <v>0</v>
      </c>
      <c r="T14" s="792"/>
      <c r="U14" s="793"/>
      <c r="V14" s="794"/>
    </row>
    <row r="15" spans="1:22" ht="16.5" customHeight="1">
      <c r="A15" s="370">
        <v>3</v>
      </c>
      <c r="B15" s="371" t="s">
        <v>902</v>
      </c>
      <c r="C15" s="8">
        <v>1506</v>
      </c>
      <c r="D15" s="8">
        <v>1506</v>
      </c>
      <c r="E15" s="461">
        <v>90.36</v>
      </c>
      <c r="F15" s="461">
        <v>72.288</v>
      </c>
      <c r="G15" s="461">
        <v>162.648</v>
      </c>
      <c r="H15" s="461">
        <v>0</v>
      </c>
      <c r="I15" s="461">
        <v>0</v>
      </c>
      <c r="J15" s="461">
        <v>0</v>
      </c>
      <c r="K15" s="461">
        <v>90.36</v>
      </c>
      <c r="L15" s="461">
        <v>72.288</v>
      </c>
      <c r="M15" s="461">
        <v>162.648</v>
      </c>
      <c r="N15" s="461">
        <v>90.36</v>
      </c>
      <c r="O15" s="461">
        <v>72.288</v>
      </c>
      <c r="P15" s="461">
        <v>162.648</v>
      </c>
      <c r="Q15" s="461">
        <v>0</v>
      </c>
      <c r="R15" s="461">
        <v>0</v>
      </c>
      <c r="S15" s="461">
        <v>0</v>
      </c>
      <c r="T15" s="792"/>
      <c r="U15" s="793"/>
      <c r="V15" s="794"/>
    </row>
    <row r="16" spans="1:22" ht="12.75">
      <c r="A16" s="370">
        <v>4</v>
      </c>
      <c r="B16" s="371" t="s">
        <v>903</v>
      </c>
      <c r="C16" s="8">
        <v>1800</v>
      </c>
      <c r="D16" s="8">
        <v>1800</v>
      </c>
      <c r="E16" s="461">
        <v>108</v>
      </c>
      <c r="F16" s="461">
        <v>86.4</v>
      </c>
      <c r="G16" s="461">
        <v>194.4</v>
      </c>
      <c r="H16" s="461">
        <v>0</v>
      </c>
      <c r="I16" s="461">
        <v>0</v>
      </c>
      <c r="J16" s="461">
        <v>0</v>
      </c>
      <c r="K16" s="461">
        <v>108</v>
      </c>
      <c r="L16" s="461">
        <v>86.4</v>
      </c>
      <c r="M16" s="461">
        <v>194.4</v>
      </c>
      <c r="N16" s="461">
        <v>108</v>
      </c>
      <c r="O16" s="461">
        <v>86.4</v>
      </c>
      <c r="P16" s="461">
        <v>194.4</v>
      </c>
      <c r="Q16" s="461">
        <v>0</v>
      </c>
      <c r="R16" s="461">
        <v>0</v>
      </c>
      <c r="S16" s="461">
        <v>0</v>
      </c>
      <c r="T16" s="792"/>
      <c r="U16" s="793"/>
      <c r="V16" s="794"/>
    </row>
    <row r="17" spans="1:22" ht="12.75">
      <c r="A17" s="370">
        <v>5</v>
      </c>
      <c r="B17" s="371" t="s">
        <v>904</v>
      </c>
      <c r="C17" s="8">
        <v>1492</v>
      </c>
      <c r="D17" s="8">
        <v>1492</v>
      </c>
      <c r="E17" s="461">
        <v>89.52</v>
      </c>
      <c r="F17" s="461">
        <v>71.616</v>
      </c>
      <c r="G17" s="461">
        <v>161.136</v>
      </c>
      <c r="H17" s="461">
        <v>0</v>
      </c>
      <c r="I17" s="461">
        <v>0</v>
      </c>
      <c r="J17" s="461">
        <v>0</v>
      </c>
      <c r="K17" s="461">
        <v>89.52</v>
      </c>
      <c r="L17" s="461">
        <v>71.616</v>
      </c>
      <c r="M17" s="461">
        <v>161.136</v>
      </c>
      <c r="N17" s="461">
        <v>89.52</v>
      </c>
      <c r="O17" s="461">
        <v>71.616</v>
      </c>
      <c r="P17" s="461">
        <v>161.136</v>
      </c>
      <c r="Q17" s="461">
        <v>0</v>
      </c>
      <c r="R17" s="461">
        <v>0</v>
      </c>
      <c r="S17" s="461">
        <v>0</v>
      </c>
      <c r="T17" s="792"/>
      <c r="U17" s="793"/>
      <c r="V17" s="794"/>
    </row>
    <row r="18" spans="1:22" ht="12.75">
      <c r="A18" s="370">
        <v>6</v>
      </c>
      <c r="B18" s="371" t="s">
        <v>905</v>
      </c>
      <c r="C18" s="8">
        <v>1449</v>
      </c>
      <c r="D18" s="8">
        <v>1449</v>
      </c>
      <c r="E18" s="461">
        <v>86.94</v>
      </c>
      <c r="F18" s="461">
        <v>69.552</v>
      </c>
      <c r="G18" s="461">
        <v>156.49200000000002</v>
      </c>
      <c r="H18" s="461">
        <v>0</v>
      </c>
      <c r="I18" s="461">
        <v>0</v>
      </c>
      <c r="J18" s="461">
        <v>0</v>
      </c>
      <c r="K18" s="461">
        <v>86.94</v>
      </c>
      <c r="L18" s="461">
        <v>69.552</v>
      </c>
      <c r="M18" s="461">
        <v>156.49200000000002</v>
      </c>
      <c r="N18" s="461">
        <v>86.94</v>
      </c>
      <c r="O18" s="461">
        <v>69.552</v>
      </c>
      <c r="P18" s="461">
        <v>156.49200000000002</v>
      </c>
      <c r="Q18" s="461">
        <v>0</v>
      </c>
      <c r="R18" s="461">
        <v>0</v>
      </c>
      <c r="S18" s="461">
        <v>0</v>
      </c>
      <c r="T18" s="792"/>
      <c r="U18" s="793"/>
      <c r="V18" s="794"/>
    </row>
    <row r="19" spans="1:22" ht="12.75">
      <c r="A19" s="370">
        <v>7</v>
      </c>
      <c r="B19" s="371" t="s">
        <v>906</v>
      </c>
      <c r="C19" s="8">
        <v>1424</v>
      </c>
      <c r="D19" s="8">
        <v>1424</v>
      </c>
      <c r="E19" s="461">
        <v>85.44</v>
      </c>
      <c r="F19" s="461">
        <v>68.352</v>
      </c>
      <c r="G19" s="461">
        <v>153.792</v>
      </c>
      <c r="H19" s="461">
        <v>0</v>
      </c>
      <c r="I19" s="461">
        <v>0</v>
      </c>
      <c r="J19" s="461">
        <v>0</v>
      </c>
      <c r="K19" s="461">
        <v>85.44</v>
      </c>
      <c r="L19" s="461">
        <v>68.352</v>
      </c>
      <c r="M19" s="461">
        <v>153.792</v>
      </c>
      <c r="N19" s="461">
        <v>85.44</v>
      </c>
      <c r="O19" s="461">
        <v>68.352</v>
      </c>
      <c r="P19" s="461">
        <v>153.792</v>
      </c>
      <c r="Q19" s="461">
        <v>0</v>
      </c>
      <c r="R19" s="461">
        <v>0</v>
      </c>
      <c r="S19" s="461">
        <v>0</v>
      </c>
      <c r="T19" s="792"/>
      <c r="U19" s="793"/>
      <c r="V19" s="794"/>
    </row>
    <row r="20" spans="1:22" ht="12.75">
      <c r="A20" s="370">
        <v>8</v>
      </c>
      <c r="B20" s="371" t="s">
        <v>907</v>
      </c>
      <c r="C20" s="8">
        <v>1952</v>
      </c>
      <c r="D20" s="8">
        <v>1952</v>
      </c>
      <c r="E20" s="461">
        <v>117.12</v>
      </c>
      <c r="F20" s="461">
        <v>93.696</v>
      </c>
      <c r="G20" s="461">
        <v>210.816</v>
      </c>
      <c r="H20" s="461">
        <v>0</v>
      </c>
      <c r="I20" s="461">
        <v>0</v>
      </c>
      <c r="J20" s="461">
        <v>0</v>
      </c>
      <c r="K20" s="461">
        <v>117.12</v>
      </c>
      <c r="L20" s="461">
        <v>93.696</v>
      </c>
      <c r="M20" s="461">
        <v>210.816</v>
      </c>
      <c r="N20" s="461">
        <v>117.12</v>
      </c>
      <c r="O20" s="461">
        <v>93.696</v>
      </c>
      <c r="P20" s="461">
        <v>210.816</v>
      </c>
      <c r="Q20" s="461">
        <v>0</v>
      </c>
      <c r="R20" s="461">
        <v>0</v>
      </c>
      <c r="S20" s="461">
        <v>0</v>
      </c>
      <c r="T20" s="792"/>
      <c r="U20" s="793"/>
      <c r="V20" s="794"/>
    </row>
    <row r="21" spans="1:22" ht="12.75">
      <c r="A21" s="370">
        <v>9</v>
      </c>
      <c r="B21" s="371" t="s">
        <v>908</v>
      </c>
      <c r="C21" s="8">
        <v>1214</v>
      </c>
      <c r="D21" s="8">
        <v>1214</v>
      </c>
      <c r="E21" s="461">
        <v>72.84</v>
      </c>
      <c r="F21" s="461">
        <v>58.272</v>
      </c>
      <c r="G21" s="461">
        <v>131.112</v>
      </c>
      <c r="H21" s="461">
        <v>0</v>
      </c>
      <c r="I21" s="461">
        <v>0</v>
      </c>
      <c r="J21" s="461">
        <v>0</v>
      </c>
      <c r="K21" s="461">
        <v>72.84</v>
      </c>
      <c r="L21" s="461">
        <v>58.272</v>
      </c>
      <c r="M21" s="461">
        <v>131.112</v>
      </c>
      <c r="N21" s="461">
        <v>72.84</v>
      </c>
      <c r="O21" s="461">
        <v>58.272</v>
      </c>
      <c r="P21" s="461">
        <v>131.112</v>
      </c>
      <c r="Q21" s="461">
        <v>0</v>
      </c>
      <c r="R21" s="461">
        <v>0</v>
      </c>
      <c r="S21" s="461">
        <v>0</v>
      </c>
      <c r="T21" s="792"/>
      <c r="U21" s="793"/>
      <c r="V21" s="794"/>
    </row>
    <row r="22" spans="1:22" ht="12.75">
      <c r="A22" s="370">
        <v>10</v>
      </c>
      <c r="B22" s="371" t="s">
        <v>909</v>
      </c>
      <c r="C22" s="8">
        <v>783</v>
      </c>
      <c r="D22" s="8">
        <v>783</v>
      </c>
      <c r="E22" s="461">
        <v>46.98</v>
      </c>
      <c r="F22" s="461">
        <v>37.584</v>
      </c>
      <c r="G22" s="461">
        <v>84.564</v>
      </c>
      <c r="H22" s="461">
        <v>0</v>
      </c>
      <c r="I22" s="461">
        <v>0</v>
      </c>
      <c r="J22" s="461">
        <v>0</v>
      </c>
      <c r="K22" s="461">
        <v>46.98</v>
      </c>
      <c r="L22" s="461">
        <v>37.584</v>
      </c>
      <c r="M22" s="461">
        <v>84.564</v>
      </c>
      <c r="N22" s="461">
        <v>46.98</v>
      </c>
      <c r="O22" s="461">
        <v>37.584</v>
      </c>
      <c r="P22" s="461">
        <v>84.564</v>
      </c>
      <c r="Q22" s="461">
        <v>0</v>
      </c>
      <c r="R22" s="461">
        <v>0</v>
      </c>
      <c r="S22" s="461">
        <v>0</v>
      </c>
      <c r="T22" s="792"/>
      <c r="U22" s="793"/>
      <c r="V22" s="794"/>
    </row>
    <row r="23" spans="1:22" ht="16.5" customHeight="1">
      <c r="A23" s="370">
        <v>11</v>
      </c>
      <c r="B23" s="371" t="s">
        <v>910</v>
      </c>
      <c r="C23" s="8">
        <v>1685</v>
      </c>
      <c r="D23" s="8">
        <v>1685</v>
      </c>
      <c r="E23" s="461">
        <v>101.1</v>
      </c>
      <c r="F23" s="461">
        <v>80.88</v>
      </c>
      <c r="G23" s="461">
        <v>181.98</v>
      </c>
      <c r="H23" s="461">
        <v>0</v>
      </c>
      <c r="I23" s="461">
        <v>0</v>
      </c>
      <c r="J23" s="461">
        <v>0</v>
      </c>
      <c r="K23" s="461">
        <v>101.1</v>
      </c>
      <c r="L23" s="461">
        <v>80.88</v>
      </c>
      <c r="M23" s="461">
        <v>181.98</v>
      </c>
      <c r="N23" s="461">
        <v>101.1</v>
      </c>
      <c r="O23" s="461">
        <v>80.88</v>
      </c>
      <c r="P23" s="461">
        <v>181.98</v>
      </c>
      <c r="Q23" s="461">
        <v>0</v>
      </c>
      <c r="R23" s="461">
        <v>0</v>
      </c>
      <c r="S23" s="461">
        <v>0</v>
      </c>
      <c r="T23" s="792"/>
      <c r="U23" s="793"/>
      <c r="V23" s="794"/>
    </row>
    <row r="24" spans="1:22" ht="12.75">
      <c r="A24" s="370">
        <v>12</v>
      </c>
      <c r="B24" s="371" t="s">
        <v>911</v>
      </c>
      <c r="C24" s="8">
        <v>1736</v>
      </c>
      <c r="D24" s="8">
        <v>1736</v>
      </c>
      <c r="E24" s="461">
        <v>104.16</v>
      </c>
      <c r="F24" s="461">
        <v>83.328</v>
      </c>
      <c r="G24" s="461">
        <v>187.488</v>
      </c>
      <c r="H24" s="461">
        <v>0</v>
      </c>
      <c r="I24" s="461">
        <v>0</v>
      </c>
      <c r="J24" s="461">
        <v>0</v>
      </c>
      <c r="K24" s="461">
        <v>104.16</v>
      </c>
      <c r="L24" s="461">
        <v>83.328</v>
      </c>
      <c r="M24" s="461">
        <v>187.488</v>
      </c>
      <c r="N24" s="461">
        <v>104.16</v>
      </c>
      <c r="O24" s="461">
        <v>83.328</v>
      </c>
      <c r="P24" s="461">
        <v>187.488</v>
      </c>
      <c r="Q24" s="461">
        <v>0</v>
      </c>
      <c r="R24" s="461">
        <v>0</v>
      </c>
      <c r="S24" s="461">
        <v>0</v>
      </c>
      <c r="T24" s="792"/>
      <c r="U24" s="793"/>
      <c r="V24" s="794"/>
    </row>
    <row r="25" spans="1:22" ht="12.75">
      <c r="A25" s="370">
        <v>13</v>
      </c>
      <c r="B25" s="371" t="s">
        <v>912</v>
      </c>
      <c r="C25" s="8">
        <v>1142</v>
      </c>
      <c r="D25" s="8">
        <v>1142</v>
      </c>
      <c r="E25" s="461">
        <v>68.52</v>
      </c>
      <c r="F25" s="461">
        <v>54.816</v>
      </c>
      <c r="G25" s="461">
        <v>123.336</v>
      </c>
      <c r="H25" s="461">
        <v>0</v>
      </c>
      <c r="I25" s="461">
        <v>0</v>
      </c>
      <c r="J25" s="461">
        <v>0</v>
      </c>
      <c r="K25" s="461">
        <v>68.52</v>
      </c>
      <c r="L25" s="461">
        <v>54.816</v>
      </c>
      <c r="M25" s="461">
        <v>123.336</v>
      </c>
      <c r="N25" s="461">
        <v>68.52</v>
      </c>
      <c r="O25" s="461">
        <v>54.816</v>
      </c>
      <c r="P25" s="461">
        <v>123.336</v>
      </c>
      <c r="Q25" s="461">
        <v>0</v>
      </c>
      <c r="R25" s="461">
        <v>0</v>
      </c>
      <c r="S25" s="461">
        <v>0</v>
      </c>
      <c r="T25" s="792"/>
      <c r="U25" s="793"/>
      <c r="V25" s="794"/>
    </row>
    <row r="26" spans="1:22" ht="16.5" customHeight="1">
      <c r="A26" s="370">
        <v>14</v>
      </c>
      <c r="B26" s="371" t="s">
        <v>913</v>
      </c>
      <c r="C26" s="8">
        <v>937</v>
      </c>
      <c r="D26" s="8">
        <v>937</v>
      </c>
      <c r="E26" s="461">
        <v>56.22</v>
      </c>
      <c r="F26" s="461">
        <v>44.976</v>
      </c>
      <c r="G26" s="461">
        <v>101.196</v>
      </c>
      <c r="H26" s="461">
        <v>0</v>
      </c>
      <c r="I26" s="461">
        <v>0</v>
      </c>
      <c r="J26" s="461">
        <v>0</v>
      </c>
      <c r="K26" s="461">
        <v>56.22</v>
      </c>
      <c r="L26" s="461">
        <v>44.976</v>
      </c>
      <c r="M26" s="461">
        <v>101.196</v>
      </c>
      <c r="N26" s="461">
        <v>56.22</v>
      </c>
      <c r="O26" s="461">
        <v>44.976</v>
      </c>
      <c r="P26" s="461">
        <v>101.196</v>
      </c>
      <c r="Q26" s="461">
        <v>0</v>
      </c>
      <c r="R26" s="461">
        <v>0</v>
      </c>
      <c r="S26" s="461">
        <v>0</v>
      </c>
      <c r="T26" s="792"/>
      <c r="U26" s="793"/>
      <c r="V26" s="794"/>
    </row>
    <row r="27" spans="1:22" ht="16.5" customHeight="1">
      <c r="A27" s="370">
        <v>15</v>
      </c>
      <c r="B27" s="371" t="s">
        <v>914</v>
      </c>
      <c r="C27" s="8">
        <v>651</v>
      </c>
      <c r="D27" s="8">
        <v>651</v>
      </c>
      <c r="E27" s="461">
        <v>39.06</v>
      </c>
      <c r="F27" s="461">
        <v>31.248</v>
      </c>
      <c r="G27" s="461">
        <v>70.308</v>
      </c>
      <c r="H27" s="461">
        <v>0</v>
      </c>
      <c r="I27" s="461">
        <v>0</v>
      </c>
      <c r="J27" s="461">
        <v>0</v>
      </c>
      <c r="K27" s="461">
        <v>39.06</v>
      </c>
      <c r="L27" s="461">
        <v>31.248</v>
      </c>
      <c r="M27" s="461">
        <v>70.308</v>
      </c>
      <c r="N27" s="461">
        <v>39.06</v>
      </c>
      <c r="O27" s="461">
        <v>31.248</v>
      </c>
      <c r="P27" s="461">
        <v>70.308</v>
      </c>
      <c r="Q27" s="461">
        <v>0</v>
      </c>
      <c r="R27" s="461">
        <v>0</v>
      </c>
      <c r="S27" s="461">
        <v>0</v>
      </c>
      <c r="T27" s="792"/>
      <c r="U27" s="793"/>
      <c r="V27" s="794"/>
    </row>
    <row r="28" spans="1:22" ht="16.5" customHeight="1">
      <c r="A28" s="370">
        <v>16</v>
      </c>
      <c r="B28" s="371" t="s">
        <v>915</v>
      </c>
      <c r="C28" s="8">
        <v>515</v>
      </c>
      <c r="D28" s="8">
        <v>515</v>
      </c>
      <c r="E28" s="461">
        <v>30.9</v>
      </c>
      <c r="F28" s="461">
        <v>24.72</v>
      </c>
      <c r="G28" s="461">
        <v>55.62</v>
      </c>
      <c r="H28" s="461">
        <v>0</v>
      </c>
      <c r="I28" s="461">
        <v>0</v>
      </c>
      <c r="J28" s="461">
        <v>0</v>
      </c>
      <c r="K28" s="461">
        <v>30.9</v>
      </c>
      <c r="L28" s="461">
        <v>24.72</v>
      </c>
      <c r="M28" s="461">
        <v>55.62</v>
      </c>
      <c r="N28" s="461">
        <v>30.9</v>
      </c>
      <c r="O28" s="461">
        <v>24.72</v>
      </c>
      <c r="P28" s="461">
        <v>55.62</v>
      </c>
      <c r="Q28" s="461">
        <v>0</v>
      </c>
      <c r="R28" s="461">
        <v>0</v>
      </c>
      <c r="S28" s="461">
        <v>0</v>
      </c>
      <c r="T28" s="792"/>
      <c r="U28" s="793"/>
      <c r="V28" s="794"/>
    </row>
    <row r="29" spans="1:22" ht="16.5" customHeight="1">
      <c r="A29" s="370">
        <v>17</v>
      </c>
      <c r="B29" s="371" t="s">
        <v>916</v>
      </c>
      <c r="C29" s="17">
        <v>2168</v>
      </c>
      <c r="D29" s="17">
        <v>2168</v>
      </c>
      <c r="E29" s="461">
        <v>130.08</v>
      </c>
      <c r="F29" s="461">
        <v>104.064</v>
      </c>
      <c r="G29" s="461">
        <v>234.144</v>
      </c>
      <c r="H29" s="461">
        <v>0</v>
      </c>
      <c r="I29" s="461">
        <v>0</v>
      </c>
      <c r="J29" s="461">
        <v>0</v>
      </c>
      <c r="K29" s="461">
        <v>130.08</v>
      </c>
      <c r="L29" s="461">
        <v>104.064</v>
      </c>
      <c r="M29" s="461">
        <v>234.144</v>
      </c>
      <c r="N29" s="461">
        <v>130.08</v>
      </c>
      <c r="O29" s="461">
        <v>104.064</v>
      </c>
      <c r="P29" s="461">
        <v>234.144</v>
      </c>
      <c r="Q29" s="461">
        <v>0</v>
      </c>
      <c r="R29" s="461">
        <v>0</v>
      </c>
      <c r="S29" s="461">
        <v>0</v>
      </c>
      <c r="T29" s="792"/>
      <c r="U29" s="793"/>
      <c r="V29" s="794"/>
    </row>
    <row r="30" spans="1:22" ht="16.5" customHeight="1">
      <c r="A30" s="370">
        <v>18</v>
      </c>
      <c r="B30" s="371" t="s">
        <v>917</v>
      </c>
      <c r="C30" s="8">
        <v>1143</v>
      </c>
      <c r="D30" s="8">
        <v>1143</v>
      </c>
      <c r="E30" s="461">
        <v>68.58</v>
      </c>
      <c r="F30" s="461">
        <v>54.864</v>
      </c>
      <c r="G30" s="461">
        <v>123.44399999999999</v>
      </c>
      <c r="H30" s="461">
        <v>0</v>
      </c>
      <c r="I30" s="461">
        <v>0</v>
      </c>
      <c r="J30" s="461">
        <v>0</v>
      </c>
      <c r="K30" s="461">
        <v>68.58</v>
      </c>
      <c r="L30" s="461">
        <v>54.864</v>
      </c>
      <c r="M30" s="461">
        <v>123.44399999999999</v>
      </c>
      <c r="N30" s="461">
        <v>68.58</v>
      </c>
      <c r="O30" s="461">
        <v>54.864</v>
      </c>
      <c r="P30" s="461">
        <v>123.44399999999999</v>
      </c>
      <c r="Q30" s="461">
        <v>0</v>
      </c>
      <c r="R30" s="461">
        <v>0</v>
      </c>
      <c r="S30" s="461">
        <v>0</v>
      </c>
      <c r="T30" s="792"/>
      <c r="U30" s="793"/>
      <c r="V30" s="794"/>
    </row>
    <row r="31" spans="1:22" ht="16.5" customHeight="1">
      <c r="A31" s="370">
        <v>19</v>
      </c>
      <c r="B31" s="371" t="s">
        <v>918</v>
      </c>
      <c r="C31" s="8">
        <v>1849</v>
      </c>
      <c r="D31" s="8">
        <v>1849</v>
      </c>
      <c r="E31" s="461">
        <v>110.94</v>
      </c>
      <c r="F31" s="461">
        <v>88.752</v>
      </c>
      <c r="G31" s="461">
        <v>199.692</v>
      </c>
      <c r="H31" s="461">
        <v>0</v>
      </c>
      <c r="I31" s="461">
        <v>0</v>
      </c>
      <c r="J31" s="461">
        <v>0</v>
      </c>
      <c r="K31" s="461">
        <v>110.94</v>
      </c>
      <c r="L31" s="461">
        <v>88.752</v>
      </c>
      <c r="M31" s="461">
        <v>199.692</v>
      </c>
      <c r="N31" s="461">
        <v>110.94</v>
      </c>
      <c r="O31" s="461">
        <v>88.752</v>
      </c>
      <c r="P31" s="461">
        <v>199.692</v>
      </c>
      <c r="Q31" s="461">
        <v>0</v>
      </c>
      <c r="R31" s="461">
        <v>0</v>
      </c>
      <c r="S31" s="461">
        <v>0</v>
      </c>
      <c r="T31" s="792"/>
      <c r="U31" s="793"/>
      <c r="V31" s="794"/>
    </row>
    <row r="32" spans="1:22" ht="16.5" customHeight="1">
      <c r="A32" s="370">
        <v>20</v>
      </c>
      <c r="B32" s="371" t="s">
        <v>919</v>
      </c>
      <c r="C32" s="8">
        <v>1474</v>
      </c>
      <c r="D32" s="8">
        <v>1474</v>
      </c>
      <c r="E32" s="461">
        <v>88.44</v>
      </c>
      <c r="F32" s="461">
        <v>70.752</v>
      </c>
      <c r="G32" s="461">
        <v>159.192</v>
      </c>
      <c r="H32" s="461">
        <v>0</v>
      </c>
      <c r="I32" s="461">
        <v>0</v>
      </c>
      <c r="J32" s="461">
        <v>0</v>
      </c>
      <c r="K32" s="461">
        <v>88.44</v>
      </c>
      <c r="L32" s="461">
        <v>70.752</v>
      </c>
      <c r="M32" s="461">
        <v>159.192</v>
      </c>
      <c r="N32" s="461">
        <v>88.44</v>
      </c>
      <c r="O32" s="461">
        <v>70.752</v>
      </c>
      <c r="P32" s="461">
        <v>159.192</v>
      </c>
      <c r="Q32" s="461">
        <v>0</v>
      </c>
      <c r="R32" s="461">
        <v>0</v>
      </c>
      <c r="S32" s="461">
        <v>0</v>
      </c>
      <c r="T32" s="792"/>
      <c r="U32" s="793"/>
      <c r="V32" s="794"/>
    </row>
    <row r="33" spans="1:22" ht="16.5" customHeight="1">
      <c r="A33" s="370">
        <v>21</v>
      </c>
      <c r="B33" s="371" t="s">
        <v>920</v>
      </c>
      <c r="C33" s="8">
        <v>1616</v>
      </c>
      <c r="D33" s="8">
        <v>1616</v>
      </c>
      <c r="E33" s="461">
        <v>96.96</v>
      </c>
      <c r="F33" s="461">
        <v>77.568</v>
      </c>
      <c r="G33" s="461">
        <v>174.528</v>
      </c>
      <c r="H33" s="461">
        <v>0</v>
      </c>
      <c r="I33" s="461">
        <v>0</v>
      </c>
      <c r="J33" s="461">
        <v>0</v>
      </c>
      <c r="K33" s="461">
        <v>96.96</v>
      </c>
      <c r="L33" s="461">
        <v>77.568</v>
      </c>
      <c r="M33" s="461">
        <v>174.528</v>
      </c>
      <c r="N33" s="461">
        <v>96.96</v>
      </c>
      <c r="O33" s="461">
        <v>77.568</v>
      </c>
      <c r="P33" s="461">
        <v>174.528</v>
      </c>
      <c r="Q33" s="461">
        <v>0</v>
      </c>
      <c r="R33" s="461">
        <v>0</v>
      </c>
      <c r="S33" s="461">
        <v>0</v>
      </c>
      <c r="T33" s="792"/>
      <c r="U33" s="793"/>
      <c r="V33" s="794"/>
    </row>
    <row r="34" spans="1:22" ht="16.5" customHeight="1">
      <c r="A34" s="370">
        <v>22</v>
      </c>
      <c r="B34" s="371" t="s">
        <v>921</v>
      </c>
      <c r="C34" s="8">
        <v>903</v>
      </c>
      <c r="D34" s="8">
        <v>903</v>
      </c>
      <c r="E34" s="461">
        <v>54.18</v>
      </c>
      <c r="F34" s="461">
        <v>43.344</v>
      </c>
      <c r="G34" s="461">
        <v>97.524</v>
      </c>
      <c r="H34" s="461">
        <v>0</v>
      </c>
      <c r="I34" s="461">
        <v>0</v>
      </c>
      <c r="J34" s="461">
        <v>0</v>
      </c>
      <c r="K34" s="461">
        <v>54.18</v>
      </c>
      <c r="L34" s="461">
        <v>43.344</v>
      </c>
      <c r="M34" s="461">
        <v>97.524</v>
      </c>
      <c r="N34" s="461">
        <v>54.18</v>
      </c>
      <c r="O34" s="461">
        <v>43.344</v>
      </c>
      <c r="P34" s="461">
        <v>97.524</v>
      </c>
      <c r="Q34" s="461">
        <v>0</v>
      </c>
      <c r="R34" s="461">
        <v>0</v>
      </c>
      <c r="S34" s="461">
        <v>0</v>
      </c>
      <c r="T34" s="792"/>
      <c r="U34" s="793"/>
      <c r="V34" s="794"/>
    </row>
    <row r="35" spans="1:22" ht="16.5" customHeight="1">
      <c r="A35" s="370">
        <v>23</v>
      </c>
      <c r="B35" s="371" t="s">
        <v>922</v>
      </c>
      <c r="C35" s="8">
        <v>1673</v>
      </c>
      <c r="D35" s="8">
        <v>1673</v>
      </c>
      <c r="E35" s="461">
        <v>100.38</v>
      </c>
      <c r="F35" s="461">
        <v>80.304</v>
      </c>
      <c r="G35" s="461">
        <v>180.684</v>
      </c>
      <c r="H35" s="461">
        <v>0</v>
      </c>
      <c r="I35" s="461">
        <v>0</v>
      </c>
      <c r="J35" s="461">
        <v>0</v>
      </c>
      <c r="K35" s="461">
        <v>100.38</v>
      </c>
      <c r="L35" s="461">
        <v>80.304</v>
      </c>
      <c r="M35" s="461">
        <v>180.684</v>
      </c>
      <c r="N35" s="461">
        <v>100.38</v>
      </c>
      <c r="O35" s="461">
        <v>80.304</v>
      </c>
      <c r="P35" s="461">
        <v>180.684</v>
      </c>
      <c r="Q35" s="461">
        <v>0</v>
      </c>
      <c r="R35" s="461">
        <v>0</v>
      </c>
      <c r="S35" s="461">
        <v>0</v>
      </c>
      <c r="T35" s="792"/>
      <c r="U35" s="793"/>
      <c r="V35" s="794"/>
    </row>
    <row r="36" spans="1:22" ht="16.5" customHeight="1">
      <c r="A36" s="370">
        <v>24</v>
      </c>
      <c r="B36" s="371" t="s">
        <v>923</v>
      </c>
      <c r="C36" s="8">
        <v>1748</v>
      </c>
      <c r="D36" s="8">
        <v>1748</v>
      </c>
      <c r="E36" s="461">
        <v>104.88</v>
      </c>
      <c r="F36" s="461">
        <v>83.904</v>
      </c>
      <c r="G36" s="461">
        <v>188.784</v>
      </c>
      <c r="H36" s="461">
        <v>0</v>
      </c>
      <c r="I36" s="461">
        <v>0</v>
      </c>
      <c r="J36" s="461">
        <v>0</v>
      </c>
      <c r="K36" s="461">
        <v>104.88</v>
      </c>
      <c r="L36" s="461">
        <v>83.904</v>
      </c>
      <c r="M36" s="461">
        <v>188.784</v>
      </c>
      <c r="N36" s="461">
        <v>104.88</v>
      </c>
      <c r="O36" s="461">
        <v>83.904</v>
      </c>
      <c r="P36" s="461">
        <v>188.784</v>
      </c>
      <c r="Q36" s="461">
        <v>0</v>
      </c>
      <c r="R36" s="461">
        <v>0</v>
      </c>
      <c r="S36" s="461">
        <v>0</v>
      </c>
      <c r="T36" s="792"/>
      <c r="U36" s="793"/>
      <c r="V36" s="794"/>
    </row>
    <row r="37" spans="1:22" ht="16.5" customHeight="1">
      <c r="A37" s="370">
        <v>25</v>
      </c>
      <c r="B37" s="371" t="s">
        <v>924</v>
      </c>
      <c r="C37" s="8">
        <v>1219</v>
      </c>
      <c r="D37" s="8">
        <v>1219</v>
      </c>
      <c r="E37" s="461">
        <v>73.14</v>
      </c>
      <c r="F37" s="461">
        <v>58.512</v>
      </c>
      <c r="G37" s="461">
        <v>131.652</v>
      </c>
      <c r="H37" s="461">
        <v>0</v>
      </c>
      <c r="I37" s="461">
        <v>0</v>
      </c>
      <c r="J37" s="461">
        <v>0</v>
      </c>
      <c r="K37" s="461">
        <v>73.14</v>
      </c>
      <c r="L37" s="461">
        <v>58.512</v>
      </c>
      <c r="M37" s="461">
        <v>131.652</v>
      </c>
      <c r="N37" s="461">
        <v>73.14</v>
      </c>
      <c r="O37" s="461">
        <v>58.512</v>
      </c>
      <c r="P37" s="461">
        <v>131.652</v>
      </c>
      <c r="Q37" s="461">
        <v>0</v>
      </c>
      <c r="R37" s="461">
        <v>0</v>
      </c>
      <c r="S37" s="461">
        <v>0</v>
      </c>
      <c r="T37" s="792"/>
      <c r="U37" s="793"/>
      <c r="V37" s="794"/>
    </row>
    <row r="38" spans="1:22" ht="16.5" customHeight="1">
      <c r="A38" s="370">
        <v>26</v>
      </c>
      <c r="B38" s="371" t="s">
        <v>925</v>
      </c>
      <c r="C38" s="8">
        <v>1845</v>
      </c>
      <c r="D38" s="8">
        <v>1845</v>
      </c>
      <c r="E38" s="461">
        <v>110.7</v>
      </c>
      <c r="F38" s="461">
        <v>88.56</v>
      </c>
      <c r="G38" s="461">
        <v>199.26</v>
      </c>
      <c r="H38" s="461">
        <v>0</v>
      </c>
      <c r="I38" s="461">
        <v>0</v>
      </c>
      <c r="J38" s="461">
        <v>0</v>
      </c>
      <c r="K38" s="461">
        <v>110.7</v>
      </c>
      <c r="L38" s="461">
        <v>88.56</v>
      </c>
      <c r="M38" s="461">
        <v>199.26</v>
      </c>
      <c r="N38" s="461">
        <v>110.7</v>
      </c>
      <c r="O38" s="461">
        <v>88.56</v>
      </c>
      <c r="P38" s="461">
        <v>199.26</v>
      </c>
      <c r="Q38" s="461">
        <v>0</v>
      </c>
      <c r="R38" s="461">
        <v>0</v>
      </c>
      <c r="S38" s="461">
        <v>0</v>
      </c>
      <c r="T38" s="792"/>
      <c r="U38" s="793"/>
      <c r="V38" s="794"/>
    </row>
    <row r="39" spans="1:22" ht="16.5" customHeight="1">
      <c r="A39" s="370">
        <v>27</v>
      </c>
      <c r="B39" s="371" t="s">
        <v>926</v>
      </c>
      <c r="C39" s="8">
        <v>1026</v>
      </c>
      <c r="D39" s="8">
        <v>1026</v>
      </c>
      <c r="E39" s="461">
        <v>61.56</v>
      </c>
      <c r="F39" s="461">
        <v>49.248</v>
      </c>
      <c r="G39" s="461">
        <v>110.80799999999999</v>
      </c>
      <c r="H39" s="461">
        <v>0</v>
      </c>
      <c r="I39" s="461">
        <v>0</v>
      </c>
      <c r="J39" s="461">
        <v>0</v>
      </c>
      <c r="K39" s="461">
        <v>61.56</v>
      </c>
      <c r="L39" s="461">
        <v>49.248</v>
      </c>
      <c r="M39" s="461">
        <v>110.80799999999999</v>
      </c>
      <c r="N39" s="461">
        <v>61.56</v>
      </c>
      <c r="O39" s="461">
        <v>49.248</v>
      </c>
      <c r="P39" s="461">
        <v>110.80799999999999</v>
      </c>
      <c r="Q39" s="461">
        <v>0</v>
      </c>
      <c r="R39" s="461">
        <v>0</v>
      </c>
      <c r="S39" s="461">
        <v>0</v>
      </c>
      <c r="T39" s="792"/>
      <c r="U39" s="793"/>
      <c r="V39" s="794"/>
    </row>
    <row r="40" spans="1:22" ht="16.5" customHeight="1">
      <c r="A40" s="370">
        <v>28</v>
      </c>
      <c r="B40" s="371" t="s">
        <v>927</v>
      </c>
      <c r="C40" s="17">
        <v>1965</v>
      </c>
      <c r="D40" s="17">
        <v>1965</v>
      </c>
      <c r="E40" s="461">
        <v>117.9</v>
      </c>
      <c r="F40" s="461">
        <v>94.32</v>
      </c>
      <c r="G40" s="461">
        <v>212.22</v>
      </c>
      <c r="H40" s="461">
        <v>0</v>
      </c>
      <c r="I40" s="461">
        <v>0</v>
      </c>
      <c r="J40" s="461">
        <v>0</v>
      </c>
      <c r="K40" s="461">
        <v>117.9</v>
      </c>
      <c r="L40" s="461">
        <v>94.32</v>
      </c>
      <c r="M40" s="461">
        <v>212.22</v>
      </c>
      <c r="N40" s="461">
        <v>117.9</v>
      </c>
      <c r="O40" s="461">
        <v>94.32</v>
      </c>
      <c r="P40" s="461">
        <v>212.22</v>
      </c>
      <c r="Q40" s="461">
        <v>0</v>
      </c>
      <c r="R40" s="461">
        <v>0</v>
      </c>
      <c r="S40" s="461">
        <v>0</v>
      </c>
      <c r="T40" s="792"/>
      <c r="U40" s="793"/>
      <c r="V40" s="794"/>
    </row>
    <row r="41" spans="1:22" ht="16.5" customHeight="1">
      <c r="A41" s="370">
        <v>29</v>
      </c>
      <c r="B41" s="371" t="s">
        <v>928</v>
      </c>
      <c r="C41" s="17">
        <v>1486</v>
      </c>
      <c r="D41" s="17">
        <v>1486</v>
      </c>
      <c r="E41" s="461">
        <v>89.16</v>
      </c>
      <c r="F41" s="461">
        <v>71.328</v>
      </c>
      <c r="G41" s="461">
        <v>160.488</v>
      </c>
      <c r="H41" s="461">
        <v>0</v>
      </c>
      <c r="I41" s="461">
        <v>0</v>
      </c>
      <c r="J41" s="461">
        <v>0</v>
      </c>
      <c r="K41" s="461">
        <v>89.16</v>
      </c>
      <c r="L41" s="461">
        <v>71.328</v>
      </c>
      <c r="M41" s="461">
        <v>160.488</v>
      </c>
      <c r="N41" s="461">
        <v>89.16</v>
      </c>
      <c r="O41" s="461">
        <v>71.328</v>
      </c>
      <c r="P41" s="461">
        <v>160.488</v>
      </c>
      <c r="Q41" s="461">
        <v>0</v>
      </c>
      <c r="R41" s="461">
        <v>0</v>
      </c>
      <c r="S41" s="461">
        <v>0</v>
      </c>
      <c r="T41" s="792"/>
      <c r="U41" s="793"/>
      <c r="V41" s="794"/>
    </row>
    <row r="42" spans="1:22" ht="16.5" customHeight="1">
      <c r="A42" s="370">
        <v>30</v>
      </c>
      <c r="B42" s="371" t="s">
        <v>929</v>
      </c>
      <c r="C42" s="17">
        <v>2729</v>
      </c>
      <c r="D42" s="17">
        <v>2729</v>
      </c>
      <c r="E42" s="461">
        <v>163.74</v>
      </c>
      <c r="F42" s="461">
        <v>130.992</v>
      </c>
      <c r="G42" s="461">
        <v>294.73199999999997</v>
      </c>
      <c r="H42" s="461">
        <v>0</v>
      </c>
      <c r="I42" s="461">
        <v>0</v>
      </c>
      <c r="J42" s="461">
        <v>0</v>
      </c>
      <c r="K42" s="461">
        <v>163.74</v>
      </c>
      <c r="L42" s="461">
        <v>130.992</v>
      </c>
      <c r="M42" s="461">
        <v>294.73199999999997</v>
      </c>
      <c r="N42" s="461">
        <v>163.74</v>
      </c>
      <c r="O42" s="461">
        <v>130.992</v>
      </c>
      <c r="P42" s="461">
        <v>294.73199999999997</v>
      </c>
      <c r="Q42" s="461">
        <v>0</v>
      </c>
      <c r="R42" s="461">
        <v>0</v>
      </c>
      <c r="S42" s="461">
        <v>0</v>
      </c>
      <c r="T42" s="792"/>
      <c r="U42" s="793"/>
      <c r="V42" s="794"/>
    </row>
    <row r="43" spans="1:22" ht="16.5" customHeight="1">
      <c r="A43" s="370">
        <v>31</v>
      </c>
      <c r="B43" s="371" t="s">
        <v>930</v>
      </c>
      <c r="C43" s="17">
        <v>2513</v>
      </c>
      <c r="D43" s="17">
        <v>2513</v>
      </c>
      <c r="E43" s="461">
        <v>150.78</v>
      </c>
      <c r="F43" s="461">
        <v>120.624</v>
      </c>
      <c r="G43" s="461">
        <v>271.404</v>
      </c>
      <c r="H43" s="461">
        <v>0</v>
      </c>
      <c r="I43" s="461">
        <v>0</v>
      </c>
      <c r="J43" s="461">
        <v>0</v>
      </c>
      <c r="K43" s="461">
        <v>150.78</v>
      </c>
      <c r="L43" s="461">
        <v>120.624</v>
      </c>
      <c r="M43" s="461">
        <v>271.404</v>
      </c>
      <c r="N43" s="461">
        <v>150.78</v>
      </c>
      <c r="O43" s="461">
        <v>120.624</v>
      </c>
      <c r="P43" s="461">
        <v>271.404</v>
      </c>
      <c r="Q43" s="461">
        <v>0</v>
      </c>
      <c r="R43" s="461">
        <v>0</v>
      </c>
      <c r="S43" s="461">
        <v>0</v>
      </c>
      <c r="T43" s="792"/>
      <c r="U43" s="793"/>
      <c r="V43" s="794"/>
    </row>
    <row r="44" spans="1:22" ht="16.5" customHeight="1">
      <c r="A44" s="370">
        <v>32</v>
      </c>
      <c r="B44" s="371" t="s">
        <v>931</v>
      </c>
      <c r="C44" s="17">
        <v>1391</v>
      </c>
      <c r="D44" s="17">
        <v>1391</v>
      </c>
      <c r="E44" s="461">
        <v>83.46</v>
      </c>
      <c r="F44" s="461">
        <v>66.768</v>
      </c>
      <c r="G44" s="461">
        <v>150.228</v>
      </c>
      <c r="H44" s="461">
        <v>0</v>
      </c>
      <c r="I44" s="461">
        <v>0</v>
      </c>
      <c r="J44" s="461">
        <v>0</v>
      </c>
      <c r="K44" s="461">
        <v>83.46</v>
      </c>
      <c r="L44" s="461">
        <v>66.768</v>
      </c>
      <c r="M44" s="461">
        <v>150.228</v>
      </c>
      <c r="N44" s="461">
        <v>83.46</v>
      </c>
      <c r="O44" s="461">
        <v>66.768</v>
      </c>
      <c r="P44" s="461">
        <v>150.228</v>
      </c>
      <c r="Q44" s="461">
        <v>0</v>
      </c>
      <c r="R44" s="461">
        <v>0</v>
      </c>
      <c r="S44" s="461">
        <v>0</v>
      </c>
      <c r="T44" s="795"/>
      <c r="U44" s="796"/>
      <c r="V44" s="797"/>
    </row>
    <row r="45" spans="1:22" ht="16.5" customHeight="1">
      <c r="A45" s="372"/>
      <c r="B45" s="373" t="s">
        <v>85</v>
      </c>
      <c r="C45" s="27">
        <v>46905</v>
      </c>
      <c r="D45" s="27">
        <v>46905</v>
      </c>
      <c r="E45" s="462">
        <v>2814.3</v>
      </c>
      <c r="F45" s="462">
        <v>2251.44</v>
      </c>
      <c r="G45" s="462">
        <v>5065.74</v>
      </c>
      <c r="H45" s="461">
        <v>0</v>
      </c>
      <c r="I45" s="461">
        <v>0</v>
      </c>
      <c r="J45" s="461">
        <v>0</v>
      </c>
      <c r="K45" s="462">
        <v>2814.3</v>
      </c>
      <c r="L45" s="462">
        <v>2251.44</v>
      </c>
      <c r="M45" s="462">
        <v>5065.74</v>
      </c>
      <c r="N45" s="462">
        <v>2814.3</v>
      </c>
      <c r="O45" s="462">
        <v>2251.44</v>
      </c>
      <c r="P45" s="462">
        <v>5065.74</v>
      </c>
      <c r="Q45" s="462">
        <v>0</v>
      </c>
      <c r="R45" s="462">
        <v>0</v>
      </c>
      <c r="S45" s="462">
        <v>0</v>
      </c>
      <c r="T45" s="8"/>
      <c r="U45" s="8"/>
      <c r="V45" s="8"/>
    </row>
    <row r="47" spans="14:20" ht="15">
      <c r="N47" s="14"/>
      <c r="O47" s="13"/>
      <c r="P47" s="619" t="s">
        <v>887</v>
      </c>
      <c r="Q47" s="619"/>
      <c r="R47" s="619"/>
      <c r="S47" s="619"/>
      <c r="T47" s="619"/>
    </row>
    <row r="48" spans="14:20" ht="15">
      <c r="N48" s="14"/>
      <c r="O48" s="13"/>
      <c r="P48" s="619" t="s">
        <v>888</v>
      </c>
      <c r="Q48" s="619"/>
      <c r="R48" s="619"/>
      <c r="S48" s="619"/>
      <c r="T48" s="619"/>
    </row>
    <row r="49" spans="14:20" ht="12.75">
      <c r="N49" s="14"/>
      <c r="O49" s="14"/>
      <c r="P49" s="14"/>
      <c r="Q49" s="14"/>
      <c r="R49" s="642"/>
      <c r="S49" s="642"/>
      <c r="T49" s="643"/>
    </row>
    <row r="50" spans="1:21" ht="12.75">
      <c r="A50" s="13"/>
      <c r="B50" s="13"/>
      <c r="C50" s="13"/>
      <c r="D50" s="13"/>
      <c r="E50" s="13"/>
      <c r="F50" s="13"/>
      <c r="G50" s="13"/>
      <c r="H50" s="13"/>
      <c r="I50" s="13"/>
      <c r="J50" s="13"/>
      <c r="K50" s="13"/>
      <c r="L50" s="13"/>
      <c r="M50" s="13"/>
      <c r="N50" s="14"/>
      <c r="O50" s="645" t="s">
        <v>889</v>
      </c>
      <c r="P50" s="645"/>
      <c r="Q50" s="79"/>
      <c r="R50" s="79"/>
      <c r="S50" s="79"/>
      <c r="T50" s="79"/>
      <c r="U50" s="13"/>
    </row>
    <row r="51" spans="1:20" ht="12.75">
      <c r="A51" s="79"/>
      <c r="B51" s="79"/>
      <c r="C51" s="79"/>
      <c r="D51" s="79"/>
      <c r="E51" s="79"/>
      <c r="F51" s="79"/>
      <c r="G51" s="79"/>
      <c r="H51" s="79"/>
      <c r="I51" s="79"/>
      <c r="J51" s="79"/>
      <c r="K51" s="79"/>
      <c r="L51" s="79"/>
      <c r="M51" s="79"/>
      <c r="N51" s="79"/>
      <c r="O51" s="79"/>
      <c r="P51" s="79"/>
      <c r="Q51" s="79"/>
      <c r="R51" s="79"/>
      <c r="S51" s="79"/>
      <c r="T51" s="79"/>
    </row>
    <row r="52" spans="1:20" ht="15">
      <c r="A52" s="79"/>
      <c r="B52" s="79"/>
      <c r="C52" s="79"/>
      <c r="D52" s="79"/>
      <c r="E52" s="79"/>
      <c r="F52" s="79"/>
      <c r="G52" s="79"/>
      <c r="H52" s="79"/>
      <c r="I52" s="79"/>
      <c r="J52" s="79"/>
      <c r="K52" s="79"/>
      <c r="L52" s="79"/>
      <c r="M52" s="79"/>
      <c r="N52" s="79"/>
      <c r="O52" s="13"/>
      <c r="P52" s="619" t="s">
        <v>890</v>
      </c>
      <c r="Q52" s="619"/>
      <c r="R52" s="619"/>
      <c r="S52" s="619"/>
      <c r="T52" s="619"/>
    </row>
    <row r="53" spans="14:20" ht="12.75">
      <c r="N53" s="14"/>
      <c r="O53" s="14"/>
      <c r="P53" s="14"/>
      <c r="Q53" s="14"/>
      <c r="R53" s="14"/>
      <c r="S53" s="14"/>
      <c r="T53" s="14"/>
    </row>
    <row r="54" spans="14:20" ht="12.75">
      <c r="N54" s="14"/>
      <c r="O54" s="14"/>
      <c r="P54" s="14"/>
      <c r="Q54" s="14"/>
      <c r="R54" s="14"/>
      <c r="S54" s="14"/>
      <c r="T54" s="14"/>
    </row>
    <row r="55" spans="14:20" ht="12.75">
      <c r="N55" s="14"/>
      <c r="O55" s="14"/>
      <c r="P55" s="14"/>
      <c r="Q55" s="14"/>
      <c r="R55" s="14"/>
      <c r="S55" s="14"/>
      <c r="T55" s="14"/>
    </row>
  </sheetData>
  <sheetProtection/>
  <mergeCells count="25">
    <mergeCell ref="P8:V8"/>
    <mergeCell ref="Q1:V1"/>
    <mergeCell ref="K10:M10"/>
    <mergeCell ref="N10:P10"/>
    <mergeCell ref="Q10:S10"/>
    <mergeCell ref="A3:Q3"/>
    <mergeCell ref="A4:P4"/>
    <mergeCell ref="A5:Q5"/>
    <mergeCell ref="A7:S7"/>
    <mergeCell ref="P9:V9"/>
    <mergeCell ref="D10:D11"/>
    <mergeCell ref="E10:G10"/>
    <mergeCell ref="H10:J10"/>
    <mergeCell ref="U10:U11"/>
    <mergeCell ref="T10:T11"/>
    <mergeCell ref="A10:A11"/>
    <mergeCell ref="B10:B11"/>
    <mergeCell ref="C10:C11"/>
    <mergeCell ref="P52:T52"/>
    <mergeCell ref="T13:V44"/>
    <mergeCell ref="P48:T48"/>
    <mergeCell ref="R49:T49"/>
    <mergeCell ref="O50:P50"/>
    <mergeCell ref="V10:V11"/>
    <mergeCell ref="P47:T4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5" r:id="rId1"/>
</worksheet>
</file>

<file path=xl/worksheets/sheet27.xml><?xml version="1.0" encoding="utf-8"?>
<worksheet xmlns="http://schemas.openxmlformats.org/spreadsheetml/2006/main" xmlns:r="http://schemas.openxmlformats.org/officeDocument/2006/relationships">
  <sheetPr>
    <pageSetUpPr fitToPage="1"/>
  </sheetPr>
  <dimension ref="A1:V51"/>
  <sheetViews>
    <sheetView zoomScaleSheetLayoutView="100" zoomScalePageLayoutView="0" workbookViewId="0" topLeftCell="A22">
      <selection activeCell="F47" sqref="F47:J47"/>
    </sheetView>
  </sheetViews>
  <sheetFormatPr defaultColWidth="9.140625" defaultRowHeight="12.75"/>
  <cols>
    <col min="1" max="1" width="9.140625" style="14" customWidth="1"/>
    <col min="2" max="2" width="17.140625" style="14" customWidth="1"/>
    <col min="3" max="3" width="16.57421875" style="14" customWidth="1"/>
    <col min="4" max="4" width="15.8515625" style="14" customWidth="1"/>
    <col min="5" max="5" width="18.8515625" style="14" customWidth="1"/>
    <col min="6" max="6" width="19.00390625" style="14" customWidth="1"/>
    <col min="7" max="7" width="22.57421875" style="14" customWidth="1"/>
    <col min="8" max="8" width="16.7109375" style="14" customWidth="1"/>
    <col min="9" max="9" width="30.140625" style="14" customWidth="1"/>
    <col min="10" max="16384" width="9.140625" style="14" customWidth="1"/>
  </cols>
  <sheetData>
    <row r="1" spans="9:10" ht="15">
      <c r="I1" s="38" t="s">
        <v>62</v>
      </c>
      <c r="J1" s="40"/>
    </row>
    <row r="2" spans="4:10" ht="15">
      <c r="D2" s="42" t="s">
        <v>0</v>
      </c>
      <c r="E2" s="42"/>
      <c r="F2" s="42"/>
      <c r="G2" s="42"/>
      <c r="H2" s="42"/>
      <c r="I2" s="42"/>
      <c r="J2" s="42"/>
    </row>
    <row r="3" spans="2:10" ht="20.25" customHeight="1">
      <c r="B3" s="157"/>
      <c r="C3" s="798" t="s">
        <v>690</v>
      </c>
      <c r="D3" s="798"/>
      <c r="E3" s="798"/>
      <c r="F3" s="798"/>
      <c r="G3" s="123"/>
      <c r="H3" s="123"/>
      <c r="I3" s="123"/>
      <c r="J3" s="41"/>
    </row>
    <row r="4" ht="10.5" customHeight="1"/>
    <row r="5" spans="1:9" ht="30.75" customHeight="1">
      <c r="A5" s="799" t="s">
        <v>750</v>
      </c>
      <c r="B5" s="799"/>
      <c r="C5" s="799"/>
      <c r="D5" s="799"/>
      <c r="E5" s="799"/>
      <c r="F5" s="799"/>
      <c r="G5" s="799"/>
      <c r="H5" s="799"/>
      <c r="I5" s="799"/>
    </row>
    <row r="7" ht="0.75" customHeight="1"/>
    <row r="8" spans="1:9" ht="12.75">
      <c r="A8" s="13" t="s">
        <v>1015</v>
      </c>
      <c r="B8" s="14" t="s">
        <v>1009</v>
      </c>
      <c r="I8" s="30" t="s">
        <v>19</v>
      </c>
    </row>
    <row r="9" spans="4:22" ht="12.75">
      <c r="D9" s="715" t="s">
        <v>769</v>
      </c>
      <c r="E9" s="715"/>
      <c r="F9" s="715"/>
      <c r="G9" s="715"/>
      <c r="H9" s="715"/>
      <c r="I9" s="715"/>
      <c r="U9" s="17"/>
      <c r="V9" s="19"/>
    </row>
    <row r="10" spans="1:9" ht="44.25" customHeight="1">
      <c r="A10" s="5" t="s">
        <v>2</v>
      </c>
      <c r="B10" s="5" t="s">
        <v>3</v>
      </c>
      <c r="C10" s="2" t="s">
        <v>749</v>
      </c>
      <c r="D10" s="2" t="s">
        <v>784</v>
      </c>
      <c r="E10" s="2" t="s">
        <v>108</v>
      </c>
      <c r="F10" s="5" t="s">
        <v>215</v>
      </c>
      <c r="G10" s="2" t="s">
        <v>849</v>
      </c>
      <c r="H10" s="2" t="s">
        <v>148</v>
      </c>
      <c r="I10" s="31" t="s">
        <v>782</v>
      </c>
    </row>
    <row r="11" spans="1:9" s="111" customFormat="1" ht="15.75" customHeight="1">
      <c r="A11" s="64">
        <v>1</v>
      </c>
      <c r="B11" s="63">
        <v>2</v>
      </c>
      <c r="C11" s="64">
        <v>3</v>
      </c>
      <c r="D11" s="63">
        <v>4</v>
      </c>
      <c r="E11" s="64">
        <v>5</v>
      </c>
      <c r="F11" s="63">
        <v>6</v>
      </c>
      <c r="G11" s="64">
        <v>7</v>
      </c>
      <c r="H11" s="63">
        <v>8</v>
      </c>
      <c r="I11" s="64">
        <v>9</v>
      </c>
    </row>
    <row r="12" spans="1:9" ht="15" customHeight="1">
      <c r="A12" s="370">
        <v>1</v>
      </c>
      <c r="B12" s="371" t="s">
        <v>900</v>
      </c>
      <c r="C12" s="800">
        <v>899.13</v>
      </c>
      <c r="D12" s="800">
        <v>432.61</v>
      </c>
      <c r="E12" s="803">
        <v>466.52</v>
      </c>
      <c r="F12" s="803">
        <v>0</v>
      </c>
      <c r="G12" s="803" t="s">
        <v>961</v>
      </c>
      <c r="H12" s="800">
        <v>470.57</v>
      </c>
      <c r="I12" s="800">
        <f>D12+E12+F12-H12</f>
        <v>428.56</v>
      </c>
    </row>
    <row r="13" spans="1:9" ht="74.25" customHeight="1" hidden="1">
      <c r="A13" s="370">
        <v>2</v>
      </c>
      <c r="B13" s="371" t="s">
        <v>901</v>
      </c>
      <c r="C13" s="801"/>
      <c r="D13" s="801"/>
      <c r="E13" s="804"/>
      <c r="F13" s="804"/>
      <c r="G13" s="804"/>
      <c r="H13" s="801"/>
      <c r="I13" s="801"/>
    </row>
    <row r="14" spans="1:9" ht="12" customHeight="1">
      <c r="A14" s="370">
        <v>3</v>
      </c>
      <c r="B14" s="371" t="s">
        <v>902</v>
      </c>
      <c r="C14" s="801"/>
      <c r="D14" s="801"/>
      <c r="E14" s="804"/>
      <c r="F14" s="804"/>
      <c r="G14" s="804"/>
      <c r="H14" s="801"/>
      <c r="I14" s="801"/>
    </row>
    <row r="15" spans="1:9" ht="12.75">
      <c r="A15" s="370">
        <v>4</v>
      </c>
      <c r="B15" s="371" t="s">
        <v>903</v>
      </c>
      <c r="C15" s="801"/>
      <c r="D15" s="801"/>
      <c r="E15" s="804"/>
      <c r="F15" s="804"/>
      <c r="G15" s="804"/>
      <c r="H15" s="801"/>
      <c r="I15" s="801"/>
    </row>
    <row r="16" spans="1:9" ht="15.75" customHeight="1">
      <c r="A16" s="370">
        <v>5</v>
      </c>
      <c r="B16" s="371" t="s">
        <v>904</v>
      </c>
      <c r="C16" s="801"/>
      <c r="D16" s="801"/>
      <c r="E16" s="804"/>
      <c r="F16" s="804"/>
      <c r="G16" s="804"/>
      <c r="H16" s="801"/>
      <c r="I16" s="801"/>
    </row>
    <row r="17" spans="1:9" ht="12.75" customHeight="1">
      <c r="A17" s="370">
        <v>6</v>
      </c>
      <c r="B17" s="371" t="s">
        <v>905</v>
      </c>
      <c r="C17" s="801"/>
      <c r="D17" s="801"/>
      <c r="E17" s="804"/>
      <c r="F17" s="804"/>
      <c r="G17" s="804"/>
      <c r="H17" s="801"/>
      <c r="I17" s="801"/>
    </row>
    <row r="18" spans="1:9" ht="12.75" customHeight="1">
      <c r="A18" s="370">
        <v>7</v>
      </c>
      <c r="B18" s="371" t="s">
        <v>906</v>
      </c>
      <c r="C18" s="801"/>
      <c r="D18" s="801"/>
      <c r="E18" s="804"/>
      <c r="F18" s="804"/>
      <c r="G18" s="804"/>
      <c r="H18" s="801"/>
      <c r="I18" s="801"/>
    </row>
    <row r="19" spans="1:9" ht="12.75">
      <c r="A19" s="370">
        <v>8</v>
      </c>
      <c r="B19" s="371" t="s">
        <v>907</v>
      </c>
      <c r="C19" s="801"/>
      <c r="D19" s="801"/>
      <c r="E19" s="804"/>
      <c r="F19" s="804"/>
      <c r="G19" s="804"/>
      <c r="H19" s="801"/>
      <c r="I19" s="801"/>
    </row>
    <row r="20" spans="1:9" ht="12.75">
      <c r="A20" s="370">
        <v>9</v>
      </c>
      <c r="B20" s="371" t="s">
        <v>908</v>
      </c>
      <c r="C20" s="801"/>
      <c r="D20" s="801"/>
      <c r="E20" s="804"/>
      <c r="F20" s="804"/>
      <c r="G20" s="804"/>
      <c r="H20" s="801"/>
      <c r="I20" s="801"/>
    </row>
    <row r="21" spans="1:9" ht="12.75">
      <c r="A21" s="370">
        <v>10</v>
      </c>
      <c r="B21" s="371" t="s">
        <v>909</v>
      </c>
      <c r="C21" s="801"/>
      <c r="D21" s="801"/>
      <c r="E21" s="804"/>
      <c r="F21" s="804"/>
      <c r="G21" s="804"/>
      <c r="H21" s="801"/>
      <c r="I21" s="801"/>
    </row>
    <row r="22" spans="1:9" ht="12.75">
      <c r="A22" s="370">
        <v>11</v>
      </c>
      <c r="B22" s="371" t="s">
        <v>910</v>
      </c>
      <c r="C22" s="801"/>
      <c r="D22" s="801"/>
      <c r="E22" s="804"/>
      <c r="F22" s="804"/>
      <c r="G22" s="804"/>
      <c r="H22" s="801"/>
      <c r="I22" s="801"/>
    </row>
    <row r="23" spans="1:9" ht="12.75">
      <c r="A23" s="370">
        <v>12</v>
      </c>
      <c r="B23" s="371" t="s">
        <v>911</v>
      </c>
      <c r="C23" s="801"/>
      <c r="D23" s="801"/>
      <c r="E23" s="804"/>
      <c r="F23" s="804"/>
      <c r="G23" s="804"/>
      <c r="H23" s="801"/>
      <c r="I23" s="801"/>
    </row>
    <row r="24" spans="1:9" ht="12.75">
      <c r="A24" s="370">
        <v>13</v>
      </c>
      <c r="B24" s="371" t="s">
        <v>912</v>
      </c>
      <c r="C24" s="801"/>
      <c r="D24" s="801"/>
      <c r="E24" s="804"/>
      <c r="F24" s="804"/>
      <c r="G24" s="804"/>
      <c r="H24" s="801"/>
      <c r="I24" s="801"/>
    </row>
    <row r="25" spans="1:9" ht="12.75">
      <c r="A25" s="370">
        <v>14</v>
      </c>
      <c r="B25" s="371" t="s">
        <v>913</v>
      </c>
      <c r="C25" s="801"/>
      <c r="D25" s="801"/>
      <c r="E25" s="804"/>
      <c r="F25" s="804"/>
      <c r="G25" s="804"/>
      <c r="H25" s="801"/>
      <c r="I25" s="801"/>
    </row>
    <row r="26" spans="1:9" ht="12.75">
      <c r="A26" s="370">
        <v>15</v>
      </c>
      <c r="B26" s="371" t="s">
        <v>914</v>
      </c>
      <c r="C26" s="801"/>
      <c r="D26" s="801"/>
      <c r="E26" s="804"/>
      <c r="F26" s="804"/>
      <c r="G26" s="804"/>
      <c r="H26" s="801"/>
      <c r="I26" s="801"/>
    </row>
    <row r="27" spans="1:9" ht="12.75">
      <c r="A27" s="370">
        <v>16</v>
      </c>
      <c r="B27" s="371" t="s">
        <v>915</v>
      </c>
      <c r="C27" s="801"/>
      <c r="D27" s="801"/>
      <c r="E27" s="804"/>
      <c r="F27" s="804"/>
      <c r="G27" s="804"/>
      <c r="H27" s="801"/>
      <c r="I27" s="801"/>
    </row>
    <row r="28" spans="1:9" ht="12.75">
      <c r="A28" s="370">
        <v>17</v>
      </c>
      <c r="B28" s="371" t="s">
        <v>916</v>
      </c>
      <c r="C28" s="801"/>
      <c r="D28" s="801"/>
      <c r="E28" s="804"/>
      <c r="F28" s="804"/>
      <c r="G28" s="804"/>
      <c r="H28" s="801"/>
      <c r="I28" s="801"/>
    </row>
    <row r="29" spans="1:9" ht="12.75">
      <c r="A29" s="370">
        <v>18</v>
      </c>
      <c r="B29" s="371" t="s">
        <v>917</v>
      </c>
      <c r="C29" s="801"/>
      <c r="D29" s="801"/>
      <c r="E29" s="804"/>
      <c r="F29" s="804"/>
      <c r="G29" s="804"/>
      <c r="H29" s="801"/>
      <c r="I29" s="801"/>
    </row>
    <row r="30" spans="1:9" ht="12.75">
      <c r="A30" s="370">
        <v>19</v>
      </c>
      <c r="B30" s="371" t="s">
        <v>918</v>
      </c>
      <c r="C30" s="801"/>
      <c r="D30" s="801"/>
      <c r="E30" s="804"/>
      <c r="F30" s="804"/>
      <c r="G30" s="804"/>
      <c r="H30" s="801"/>
      <c r="I30" s="801"/>
    </row>
    <row r="31" spans="1:9" ht="12.75">
      <c r="A31" s="370">
        <v>20</v>
      </c>
      <c r="B31" s="371" t="s">
        <v>919</v>
      </c>
      <c r="C31" s="801"/>
      <c r="D31" s="801"/>
      <c r="E31" s="804"/>
      <c r="F31" s="804"/>
      <c r="G31" s="804"/>
      <c r="H31" s="801"/>
      <c r="I31" s="801"/>
    </row>
    <row r="32" spans="1:9" ht="12.75">
      <c r="A32" s="370">
        <v>21</v>
      </c>
      <c r="B32" s="371" t="s">
        <v>920</v>
      </c>
      <c r="C32" s="801"/>
      <c r="D32" s="801"/>
      <c r="E32" s="804"/>
      <c r="F32" s="804"/>
      <c r="G32" s="804"/>
      <c r="H32" s="801"/>
      <c r="I32" s="801"/>
    </row>
    <row r="33" spans="1:9" ht="12.75">
      <c r="A33" s="370">
        <v>22</v>
      </c>
      <c r="B33" s="371" t="s">
        <v>921</v>
      </c>
      <c r="C33" s="801"/>
      <c r="D33" s="801"/>
      <c r="E33" s="804"/>
      <c r="F33" s="804"/>
      <c r="G33" s="804"/>
      <c r="H33" s="801"/>
      <c r="I33" s="801"/>
    </row>
    <row r="34" spans="1:9" ht="12.75">
      <c r="A34" s="370">
        <v>23</v>
      </c>
      <c r="B34" s="371" t="s">
        <v>922</v>
      </c>
      <c r="C34" s="801"/>
      <c r="D34" s="801"/>
      <c r="E34" s="804"/>
      <c r="F34" s="804"/>
      <c r="G34" s="804"/>
      <c r="H34" s="801"/>
      <c r="I34" s="801"/>
    </row>
    <row r="35" spans="1:9" ht="12.75">
      <c r="A35" s="370">
        <v>24</v>
      </c>
      <c r="B35" s="371" t="s">
        <v>923</v>
      </c>
      <c r="C35" s="801"/>
      <c r="D35" s="801"/>
      <c r="E35" s="804"/>
      <c r="F35" s="804"/>
      <c r="G35" s="804"/>
      <c r="H35" s="801"/>
      <c r="I35" s="801"/>
    </row>
    <row r="36" spans="1:9" ht="12.75">
      <c r="A36" s="374">
        <v>25</v>
      </c>
      <c r="B36" s="375" t="s">
        <v>924</v>
      </c>
      <c r="C36" s="801"/>
      <c r="D36" s="801"/>
      <c r="E36" s="804"/>
      <c r="F36" s="804"/>
      <c r="G36" s="804"/>
      <c r="H36" s="801"/>
      <c r="I36" s="801"/>
    </row>
    <row r="37" spans="1:12" ht="12.75">
      <c r="A37" s="370">
        <v>26</v>
      </c>
      <c r="B37" s="371" t="s">
        <v>925</v>
      </c>
      <c r="C37" s="801"/>
      <c r="D37" s="801"/>
      <c r="E37" s="804"/>
      <c r="F37" s="804"/>
      <c r="G37" s="804"/>
      <c r="H37" s="801"/>
      <c r="I37" s="801"/>
      <c r="J37" s="17"/>
      <c r="K37" s="17"/>
      <c r="L37" s="17"/>
    </row>
    <row r="38" spans="1:12" ht="12.75">
      <c r="A38" s="370">
        <v>27</v>
      </c>
      <c r="B38" s="371" t="s">
        <v>926</v>
      </c>
      <c r="C38" s="801"/>
      <c r="D38" s="801"/>
      <c r="E38" s="804"/>
      <c r="F38" s="804"/>
      <c r="G38" s="804"/>
      <c r="H38" s="801"/>
      <c r="I38" s="801"/>
      <c r="J38" s="17"/>
      <c r="K38" s="17"/>
      <c r="L38" s="17"/>
    </row>
    <row r="39" spans="1:12" ht="12.75">
      <c r="A39" s="370">
        <v>28</v>
      </c>
      <c r="B39" s="371" t="s">
        <v>927</v>
      </c>
      <c r="C39" s="801"/>
      <c r="D39" s="801"/>
      <c r="E39" s="804"/>
      <c r="F39" s="804"/>
      <c r="G39" s="804"/>
      <c r="H39" s="801"/>
      <c r="I39" s="801"/>
      <c r="J39" s="17"/>
      <c r="K39" s="17"/>
      <c r="L39" s="17"/>
    </row>
    <row r="40" spans="1:12" ht="12.75">
      <c r="A40" s="370">
        <v>29</v>
      </c>
      <c r="B40" s="371" t="s">
        <v>928</v>
      </c>
      <c r="C40" s="801"/>
      <c r="D40" s="801"/>
      <c r="E40" s="804"/>
      <c r="F40" s="804"/>
      <c r="G40" s="804"/>
      <c r="H40" s="801"/>
      <c r="I40" s="801"/>
      <c r="J40" s="17"/>
      <c r="K40" s="17"/>
      <c r="L40" s="17"/>
    </row>
    <row r="41" spans="1:12" ht="12.75">
      <c r="A41" s="370">
        <v>30</v>
      </c>
      <c r="B41" s="371" t="s">
        <v>929</v>
      </c>
      <c r="C41" s="801"/>
      <c r="D41" s="801"/>
      <c r="E41" s="804"/>
      <c r="F41" s="804"/>
      <c r="G41" s="804"/>
      <c r="H41" s="801"/>
      <c r="I41" s="801"/>
      <c r="J41" s="36"/>
      <c r="K41" s="17"/>
      <c r="L41" s="17"/>
    </row>
    <row r="42" spans="1:12" ht="12.75">
      <c r="A42" s="370">
        <v>31</v>
      </c>
      <c r="B42" s="371" t="s">
        <v>930</v>
      </c>
      <c r="C42" s="801"/>
      <c r="D42" s="801"/>
      <c r="E42" s="804"/>
      <c r="F42" s="804"/>
      <c r="G42" s="804"/>
      <c r="H42" s="801"/>
      <c r="I42" s="801"/>
      <c r="J42" s="17"/>
      <c r="K42" s="17"/>
      <c r="L42" s="17"/>
    </row>
    <row r="43" spans="1:12" ht="12.75">
      <c r="A43" s="370">
        <v>32</v>
      </c>
      <c r="B43" s="371" t="s">
        <v>931</v>
      </c>
      <c r="C43" s="801"/>
      <c r="D43" s="801"/>
      <c r="E43" s="804"/>
      <c r="F43" s="804"/>
      <c r="G43" s="804"/>
      <c r="H43" s="801"/>
      <c r="I43" s="801"/>
      <c r="J43" s="17"/>
      <c r="K43" s="17"/>
      <c r="L43" s="17"/>
    </row>
    <row r="44" spans="1:12" ht="12.75">
      <c r="A44" s="372"/>
      <c r="B44" s="373" t="s">
        <v>85</v>
      </c>
      <c r="C44" s="802"/>
      <c r="D44" s="802"/>
      <c r="E44" s="805"/>
      <c r="F44" s="805"/>
      <c r="G44" s="805"/>
      <c r="H44" s="802"/>
      <c r="I44" s="802"/>
      <c r="J44" s="376"/>
      <c r="K44" s="376"/>
      <c r="L44" s="376"/>
    </row>
    <row r="46" spans="5:10" ht="15">
      <c r="E46" s="13"/>
      <c r="F46" s="619" t="s">
        <v>887</v>
      </c>
      <c r="G46" s="619"/>
      <c r="H46" s="619"/>
      <c r="I46" s="619"/>
      <c r="J46" s="619"/>
    </row>
    <row r="47" spans="5:10" ht="15">
      <c r="E47" s="13"/>
      <c r="F47" s="619" t="s">
        <v>888</v>
      </c>
      <c r="G47" s="619"/>
      <c r="H47" s="619"/>
      <c r="I47" s="619"/>
      <c r="J47" s="619"/>
    </row>
    <row r="48" spans="8:10" ht="12.75">
      <c r="H48" s="642"/>
      <c r="I48" s="642"/>
      <c r="J48" s="643"/>
    </row>
    <row r="49" spans="5:10" ht="12.75">
      <c r="E49" s="645" t="s">
        <v>889</v>
      </c>
      <c r="F49" s="645"/>
      <c r="G49" s="79"/>
      <c r="H49" s="79"/>
      <c r="I49" s="79"/>
      <c r="J49" s="79"/>
    </row>
    <row r="50" spans="5:10" ht="12.75">
      <c r="E50" s="79"/>
      <c r="F50" s="79"/>
      <c r="G50" s="79"/>
      <c r="H50" s="79"/>
      <c r="I50" s="79"/>
      <c r="J50" s="79"/>
    </row>
    <row r="51" spans="5:10" ht="15">
      <c r="E51" s="13"/>
      <c r="F51" s="619" t="s">
        <v>890</v>
      </c>
      <c r="G51" s="619"/>
      <c r="H51" s="619"/>
      <c r="I51" s="619"/>
      <c r="J51" s="619"/>
    </row>
  </sheetData>
  <sheetProtection/>
  <mergeCells count="15">
    <mergeCell ref="G12:G44"/>
    <mergeCell ref="H12:H44"/>
    <mergeCell ref="I12:I44"/>
    <mergeCell ref="F46:J46"/>
    <mergeCell ref="F47:J47"/>
    <mergeCell ref="H48:J48"/>
    <mergeCell ref="E49:F49"/>
    <mergeCell ref="F51:J51"/>
    <mergeCell ref="C3:F3"/>
    <mergeCell ref="D9:I9"/>
    <mergeCell ref="A5:I5"/>
    <mergeCell ref="C12:C44"/>
    <mergeCell ref="D12:D44"/>
    <mergeCell ref="E12:E44"/>
    <mergeCell ref="F12:F44"/>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0" r:id="rId1"/>
  <colBreaks count="1" manualBreakCount="1">
    <brk id="9" max="32" man="1"/>
  </colBreaks>
</worksheet>
</file>

<file path=xl/worksheets/sheet28.xml><?xml version="1.0" encoding="utf-8"?>
<worksheet xmlns="http://schemas.openxmlformats.org/spreadsheetml/2006/main" xmlns:r="http://schemas.openxmlformats.org/officeDocument/2006/relationships">
  <sheetPr>
    <pageSetUpPr fitToPage="1"/>
  </sheetPr>
  <dimension ref="A1:T33"/>
  <sheetViews>
    <sheetView zoomScaleSheetLayoutView="81" zoomScalePageLayoutView="0" workbookViewId="0" topLeftCell="A14">
      <selection activeCell="C28" sqref="C28:G28"/>
    </sheetView>
  </sheetViews>
  <sheetFormatPr defaultColWidth="9.140625" defaultRowHeight="12.75"/>
  <cols>
    <col min="1" max="1" width="4.421875" style="14" customWidth="1"/>
    <col min="2" max="2" width="37.28125" style="14" customWidth="1"/>
    <col min="3" max="3" width="12.28125" style="14" customWidth="1"/>
    <col min="4" max="5" width="15.140625" style="14" customWidth="1"/>
    <col min="6" max="6" width="15.8515625" style="14" customWidth="1"/>
    <col min="7" max="7" width="12.57421875" style="14" customWidth="1"/>
    <col min="8" max="8" width="23.7109375" style="14" customWidth="1"/>
    <col min="9" max="16384" width="9.140625" style="14" customWidth="1"/>
  </cols>
  <sheetData>
    <row r="1" spans="4:14" ht="15">
      <c r="D1" s="33"/>
      <c r="E1" s="33"/>
      <c r="F1" s="33"/>
      <c r="H1" s="38" t="s">
        <v>63</v>
      </c>
      <c r="I1" s="33"/>
      <c r="M1" s="40"/>
      <c r="N1" s="40"/>
    </row>
    <row r="2" spans="1:14" ht="15">
      <c r="A2" s="619" t="s">
        <v>0</v>
      </c>
      <c r="B2" s="619"/>
      <c r="C2" s="619"/>
      <c r="D2" s="619"/>
      <c r="E2" s="619"/>
      <c r="F2" s="619"/>
      <c r="G2" s="619"/>
      <c r="H2" s="619"/>
      <c r="I2" s="42"/>
      <c r="J2" s="42"/>
      <c r="K2" s="42"/>
      <c r="L2" s="42"/>
      <c r="M2" s="42"/>
      <c r="N2" s="42"/>
    </row>
    <row r="3" spans="1:14" ht="20.25">
      <c r="A3" s="632" t="s">
        <v>690</v>
      </c>
      <c r="B3" s="632"/>
      <c r="C3" s="632"/>
      <c r="D3" s="632"/>
      <c r="E3" s="632"/>
      <c r="F3" s="632"/>
      <c r="G3" s="632"/>
      <c r="H3" s="632"/>
      <c r="I3" s="41"/>
      <c r="J3" s="41"/>
      <c r="K3" s="41"/>
      <c r="L3" s="41"/>
      <c r="M3" s="41"/>
      <c r="N3" s="41"/>
    </row>
    <row r="4" ht="10.5" customHeight="1"/>
    <row r="5" spans="1:8" ht="19.5" customHeight="1">
      <c r="A5" s="633" t="s">
        <v>751</v>
      </c>
      <c r="B5" s="619"/>
      <c r="C5" s="619"/>
      <c r="D5" s="619"/>
      <c r="E5" s="619"/>
      <c r="F5" s="619"/>
      <c r="G5" s="619"/>
      <c r="H5" s="619"/>
    </row>
    <row r="7" spans="1:10" s="12" customFormat="1" ht="15.75" customHeight="1" hidden="1">
      <c r="A7" s="14"/>
      <c r="B7" s="14"/>
      <c r="C7" s="14"/>
      <c r="D7" s="14"/>
      <c r="E7" s="14"/>
      <c r="F7" s="14"/>
      <c r="G7" s="14"/>
      <c r="H7" s="14"/>
      <c r="I7" s="14"/>
      <c r="J7" s="14"/>
    </row>
    <row r="8" spans="1:9" s="12" customFormat="1" ht="15.75">
      <c r="A8" s="635" t="s">
        <v>1011</v>
      </c>
      <c r="B8" s="635"/>
      <c r="C8" s="14"/>
      <c r="D8" s="14"/>
      <c r="E8" s="14"/>
      <c r="F8" s="14"/>
      <c r="G8" s="14"/>
      <c r="H8" s="30" t="s">
        <v>23</v>
      </c>
      <c r="I8" s="14"/>
    </row>
    <row r="9" spans="1:20" s="12" customFormat="1" ht="15.75">
      <c r="A9" s="13"/>
      <c r="B9" s="14"/>
      <c r="C9" s="14"/>
      <c r="D9" s="100"/>
      <c r="E9" s="100"/>
      <c r="G9" s="100" t="s">
        <v>765</v>
      </c>
      <c r="H9" s="100"/>
      <c r="J9" s="100"/>
      <c r="K9" s="100"/>
      <c r="L9" s="100"/>
      <c r="S9" s="120"/>
      <c r="T9" s="118"/>
    </row>
    <row r="10" spans="1:8" s="34" customFormat="1" ht="55.5" customHeight="1">
      <c r="A10" s="36"/>
      <c r="B10" s="5" t="s">
        <v>24</v>
      </c>
      <c r="C10" s="5" t="s">
        <v>752</v>
      </c>
      <c r="D10" s="5" t="s">
        <v>776</v>
      </c>
      <c r="E10" s="5" t="s">
        <v>214</v>
      </c>
      <c r="F10" s="5" t="s">
        <v>215</v>
      </c>
      <c r="G10" s="5" t="s">
        <v>69</v>
      </c>
      <c r="H10" s="5" t="s">
        <v>783</v>
      </c>
    </row>
    <row r="11" spans="1:8" s="34" customFormat="1" ht="14.25" customHeight="1">
      <c r="A11" s="5">
        <v>1</v>
      </c>
      <c r="B11" s="5">
        <v>2</v>
      </c>
      <c r="C11" s="5">
        <v>3</v>
      </c>
      <c r="D11" s="5">
        <v>4</v>
      </c>
      <c r="E11" s="5">
        <v>5</v>
      </c>
      <c r="F11" s="5">
        <v>6</v>
      </c>
      <c r="G11" s="5">
        <v>7</v>
      </c>
      <c r="H11" s="5">
        <v>8</v>
      </c>
    </row>
    <row r="12" spans="1:8" ht="16.5" customHeight="1">
      <c r="A12" s="27" t="s">
        <v>25</v>
      </c>
      <c r="B12" s="27" t="s">
        <v>26</v>
      </c>
      <c r="C12" s="800">
        <v>782.11</v>
      </c>
      <c r="D12" s="800">
        <v>0</v>
      </c>
      <c r="E12" s="800">
        <v>782.11</v>
      </c>
      <c r="F12" s="800">
        <v>0</v>
      </c>
      <c r="G12" s="800">
        <v>782.11</v>
      </c>
      <c r="H12" s="800">
        <f>D12+E12-G12</f>
        <v>0</v>
      </c>
    </row>
    <row r="13" spans="1:8" ht="20.25" customHeight="1">
      <c r="A13" s="17"/>
      <c r="B13" s="17" t="s">
        <v>27</v>
      </c>
      <c r="C13" s="801"/>
      <c r="D13" s="801"/>
      <c r="E13" s="801"/>
      <c r="F13" s="801"/>
      <c r="G13" s="801"/>
      <c r="H13" s="801"/>
    </row>
    <row r="14" spans="1:8" ht="17.25" customHeight="1">
      <c r="A14" s="17"/>
      <c r="B14" s="17" t="s">
        <v>180</v>
      </c>
      <c r="C14" s="801"/>
      <c r="D14" s="801"/>
      <c r="E14" s="801"/>
      <c r="F14" s="801"/>
      <c r="G14" s="801"/>
      <c r="H14" s="801"/>
    </row>
    <row r="15" spans="1:8" s="34" customFormat="1" ht="33.75" customHeight="1">
      <c r="A15" s="35"/>
      <c r="B15" s="35" t="s">
        <v>181</v>
      </c>
      <c r="C15" s="801"/>
      <c r="D15" s="801"/>
      <c r="E15" s="801"/>
      <c r="F15" s="801"/>
      <c r="G15" s="801"/>
      <c r="H15" s="801"/>
    </row>
    <row r="16" spans="1:8" s="34" customFormat="1" ht="12.75">
      <c r="A16" s="35"/>
      <c r="B16" s="36" t="s">
        <v>28</v>
      </c>
      <c r="C16" s="801"/>
      <c r="D16" s="801"/>
      <c r="E16" s="801"/>
      <c r="F16" s="801"/>
      <c r="G16" s="801"/>
      <c r="H16" s="801"/>
    </row>
    <row r="17" spans="1:8" s="34" customFormat="1" ht="40.5" customHeight="1">
      <c r="A17" s="36" t="s">
        <v>29</v>
      </c>
      <c r="B17" s="36" t="s">
        <v>213</v>
      </c>
      <c r="C17" s="801"/>
      <c r="D17" s="801"/>
      <c r="E17" s="801"/>
      <c r="F17" s="801"/>
      <c r="G17" s="801"/>
      <c r="H17" s="801"/>
    </row>
    <row r="18" spans="1:8" ht="28.5" customHeight="1">
      <c r="A18" s="17"/>
      <c r="B18" s="148" t="s">
        <v>183</v>
      </c>
      <c r="C18" s="801"/>
      <c r="D18" s="801"/>
      <c r="E18" s="801"/>
      <c r="F18" s="801"/>
      <c r="G18" s="801"/>
      <c r="H18" s="801"/>
    </row>
    <row r="19" spans="1:8" ht="19.5" customHeight="1">
      <c r="A19" s="17"/>
      <c r="B19" s="35" t="s">
        <v>30</v>
      </c>
      <c r="C19" s="801"/>
      <c r="D19" s="801"/>
      <c r="E19" s="801"/>
      <c r="F19" s="801"/>
      <c r="G19" s="801"/>
      <c r="H19" s="801"/>
    </row>
    <row r="20" spans="1:8" ht="21.75" customHeight="1">
      <c r="A20" s="17"/>
      <c r="B20" s="35" t="s">
        <v>184</v>
      </c>
      <c r="C20" s="801"/>
      <c r="D20" s="801"/>
      <c r="E20" s="801"/>
      <c r="F20" s="801"/>
      <c r="G20" s="801"/>
      <c r="H20" s="801"/>
    </row>
    <row r="21" spans="1:8" s="34" customFormat="1" ht="27.75" customHeight="1">
      <c r="A21" s="35"/>
      <c r="B21" s="35" t="s">
        <v>31</v>
      </c>
      <c r="C21" s="801"/>
      <c r="D21" s="801"/>
      <c r="E21" s="801"/>
      <c r="F21" s="801"/>
      <c r="G21" s="801"/>
      <c r="H21" s="801"/>
    </row>
    <row r="22" spans="1:8" s="34" customFormat="1" ht="19.5" customHeight="1">
      <c r="A22" s="35"/>
      <c r="B22" s="35" t="s">
        <v>182</v>
      </c>
      <c r="C22" s="801"/>
      <c r="D22" s="801"/>
      <c r="E22" s="801"/>
      <c r="F22" s="801"/>
      <c r="G22" s="801"/>
      <c r="H22" s="801"/>
    </row>
    <row r="23" spans="1:8" s="34" customFormat="1" ht="27.75" customHeight="1">
      <c r="A23" s="35"/>
      <c r="B23" s="35" t="s">
        <v>185</v>
      </c>
      <c r="C23" s="801"/>
      <c r="D23" s="801"/>
      <c r="E23" s="801"/>
      <c r="F23" s="801"/>
      <c r="G23" s="801"/>
      <c r="H23" s="801"/>
    </row>
    <row r="24" spans="1:8" s="34" customFormat="1" ht="18.75" customHeight="1">
      <c r="A24" s="36"/>
      <c r="B24" s="35" t="s">
        <v>186</v>
      </c>
      <c r="C24" s="801"/>
      <c r="D24" s="801"/>
      <c r="E24" s="801"/>
      <c r="F24" s="801"/>
      <c r="G24" s="801"/>
      <c r="H24" s="801"/>
    </row>
    <row r="25" spans="1:8" s="34" customFormat="1" ht="19.5" customHeight="1">
      <c r="A25" s="36"/>
      <c r="B25" s="36" t="s">
        <v>28</v>
      </c>
      <c r="C25" s="801"/>
      <c r="D25" s="801"/>
      <c r="E25" s="801"/>
      <c r="F25" s="801"/>
      <c r="G25" s="801"/>
      <c r="H25" s="801"/>
    </row>
    <row r="26" spans="1:8" ht="12.75">
      <c r="A26" s="17"/>
      <c r="B26" s="27" t="s">
        <v>32</v>
      </c>
      <c r="C26" s="802"/>
      <c r="D26" s="802"/>
      <c r="E26" s="802"/>
      <c r="F26" s="802"/>
      <c r="G26" s="802"/>
      <c r="H26" s="802"/>
    </row>
    <row r="27" s="34" customFormat="1" ht="15.75" customHeight="1"/>
    <row r="28" spans="2:7" s="34" customFormat="1" ht="15.75" customHeight="1">
      <c r="B28" s="13"/>
      <c r="C28" s="619" t="s">
        <v>887</v>
      </c>
      <c r="D28" s="619"/>
      <c r="E28" s="619"/>
      <c r="F28" s="619"/>
      <c r="G28" s="619"/>
    </row>
    <row r="29" spans="2:8" ht="12.75" customHeight="1">
      <c r="B29" s="13"/>
      <c r="C29" s="619" t="s">
        <v>888</v>
      </c>
      <c r="D29" s="619"/>
      <c r="E29" s="619"/>
      <c r="F29" s="619"/>
      <c r="G29" s="619"/>
      <c r="H29" s="79"/>
    </row>
    <row r="30" spans="5:8" ht="13.5" customHeight="1">
      <c r="E30" s="642"/>
      <c r="F30" s="642"/>
      <c r="G30" s="643"/>
      <c r="H30" s="79"/>
    </row>
    <row r="31" spans="2:8" ht="12" customHeight="1">
      <c r="B31" s="645" t="s">
        <v>889</v>
      </c>
      <c r="C31" s="645"/>
      <c r="D31" s="79"/>
      <c r="E31" s="79"/>
      <c r="F31" s="79"/>
      <c r="G31" s="79"/>
      <c r="H31" s="79"/>
    </row>
    <row r="32" spans="2:10" ht="12.75">
      <c r="B32" s="79"/>
      <c r="C32" s="79"/>
      <c r="D32" s="79"/>
      <c r="E32" s="79"/>
      <c r="F32" s="79"/>
      <c r="G32" s="79"/>
      <c r="H32" s="33"/>
      <c r="I32" s="33"/>
      <c r="J32" s="33"/>
    </row>
    <row r="33" spans="2:7" ht="15">
      <c r="B33" s="13"/>
      <c r="C33" s="619" t="s">
        <v>890</v>
      </c>
      <c r="D33" s="619"/>
      <c r="E33" s="619"/>
      <c r="F33" s="619"/>
      <c r="G33" s="619"/>
    </row>
  </sheetData>
  <sheetProtection/>
  <mergeCells count="15">
    <mergeCell ref="B31:C31"/>
    <mergeCell ref="C33:G33"/>
    <mergeCell ref="C28:G28"/>
    <mergeCell ref="A2:H2"/>
    <mergeCell ref="A3:H3"/>
    <mergeCell ref="A5:H5"/>
    <mergeCell ref="C29:G29"/>
    <mergeCell ref="E30:G30"/>
    <mergeCell ref="H12:H26"/>
    <mergeCell ref="A8:B8"/>
    <mergeCell ref="C12:C26"/>
    <mergeCell ref="D12:D26"/>
    <mergeCell ref="E12:E26"/>
    <mergeCell ref="F12:F26"/>
    <mergeCell ref="G12:G26"/>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4" r:id="rId1"/>
</worksheet>
</file>

<file path=xl/worksheets/sheet29.xml><?xml version="1.0" encoding="utf-8"?>
<worksheet xmlns="http://schemas.openxmlformats.org/spreadsheetml/2006/main" xmlns:r="http://schemas.openxmlformats.org/officeDocument/2006/relationships">
  <dimension ref="A1:R50"/>
  <sheetViews>
    <sheetView zoomScaleSheetLayoutView="85" zoomScalePageLayoutView="0" workbookViewId="0" topLeftCell="A33">
      <selection activeCell="C56" sqref="C56"/>
    </sheetView>
  </sheetViews>
  <sheetFormatPr defaultColWidth="9.140625" defaultRowHeight="12.75"/>
  <cols>
    <col min="1" max="1" width="6.28125" style="14" customWidth="1"/>
    <col min="2" max="2" width="18.00390625" style="14" customWidth="1"/>
    <col min="3" max="3" width="36.140625" style="14" customWidth="1"/>
    <col min="4" max="4" width="34.140625" style="14" customWidth="1"/>
    <col min="5" max="5" width="29.00390625" style="14" customWidth="1"/>
    <col min="6" max="16384" width="9.140625" style="14" customWidth="1"/>
  </cols>
  <sheetData>
    <row r="1" spans="5:6" ht="15">
      <c r="E1" s="38" t="s">
        <v>499</v>
      </c>
      <c r="F1" s="40"/>
    </row>
    <row r="2" spans="4:6" ht="15">
      <c r="D2" s="42" t="s">
        <v>0</v>
      </c>
      <c r="E2" s="42"/>
      <c r="F2" s="42"/>
    </row>
    <row r="3" spans="2:6" ht="20.25">
      <c r="B3" s="157"/>
      <c r="C3" s="632" t="s">
        <v>690</v>
      </c>
      <c r="D3" s="632"/>
      <c r="E3" s="632"/>
      <c r="F3" s="41"/>
    </row>
    <row r="4" spans="1:5" ht="15" customHeight="1">
      <c r="A4" s="799" t="s">
        <v>753</v>
      </c>
      <c r="B4" s="799"/>
      <c r="C4" s="799"/>
      <c r="D4" s="799"/>
      <c r="E4" s="799"/>
    </row>
    <row r="5" ht="0.75" customHeight="1"/>
    <row r="6" ht="12.75">
      <c r="A6" s="13" t="s">
        <v>1016</v>
      </c>
    </row>
    <row r="7" spans="4:18" ht="12.75">
      <c r="D7" s="715" t="s">
        <v>769</v>
      </c>
      <c r="E7" s="715"/>
      <c r="Q7" s="17"/>
      <c r="R7" s="19"/>
    </row>
    <row r="8" spans="1:18" ht="15" customHeight="1">
      <c r="A8" s="647" t="s">
        <v>2</v>
      </c>
      <c r="B8" s="647" t="s">
        <v>3</v>
      </c>
      <c r="C8" s="740" t="s">
        <v>495</v>
      </c>
      <c r="D8" s="806"/>
      <c r="E8" s="737"/>
      <c r="Q8" s="19"/>
      <c r="R8" s="19"/>
    </row>
    <row r="9" spans="1:5" ht="46.5" customHeight="1">
      <c r="A9" s="647"/>
      <c r="B9" s="647"/>
      <c r="C9" s="48" t="s">
        <v>497</v>
      </c>
      <c r="D9" s="48" t="s">
        <v>498</v>
      </c>
      <c r="E9" s="48" t="s">
        <v>496</v>
      </c>
    </row>
    <row r="10" spans="1:5" s="111" customFormat="1" ht="15.75" customHeight="1">
      <c r="A10" s="557">
        <v>1</v>
      </c>
      <c r="B10" s="146">
        <v>2</v>
      </c>
      <c r="C10" s="557">
        <v>3</v>
      </c>
      <c r="D10" s="146">
        <v>4</v>
      </c>
      <c r="E10" s="557">
        <v>5</v>
      </c>
    </row>
    <row r="11" spans="1:5" ht="15" customHeight="1">
      <c r="A11" s="409">
        <v>1</v>
      </c>
      <c r="B11" s="410" t="s">
        <v>900</v>
      </c>
      <c r="C11" s="49">
        <v>0</v>
      </c>
      <c r="D11" s="558">
        <v>3</v>
      </c>
      <c r="E11" s="559">
        <v>796</v>
      </c>
    </row>
    <row r="12" spans="1:5" ht="15" customHeight="1">
      <c r="A12" s="409">
        <v>2</v>
      </c>
      <c r="B12" s="410" t="s">
        <v>901</v>
      </c>
      <c r="C12" s="49">
        <v>0</v>
      </c>
      <c r="D12" s="558">
        <v>1</v>
      </c>
      <c r="E12" s="560">
        <v>388</v>
      </c>
    </row>
    <row r="13" spans="1:5" ht="15" customHeight="1">
      <c r="A13" s="409">
        <v>3</v>
      </c>
      <c r="B13" s="410" t="s">
        <v>902</v>
      </c>
      <c r="C13" s="49">
        <v>0</v>
      </c>
      <c r="D13" s="558">
        <v>2</v>
      </c>
      <c r="E13" s="559">
        <v>1162</v>
      </c>
    </row>
    <row r="14" spans="1:5" ht="15" customHeight="1">
      <c r="A14" s="409">
        <v>4</v>
      </c>
      <c r="B14" s="410" t="s">
        <v>903</v>
      </c>
      <c r="C14" s="49">
        <v>0</v>
      </c>
      <c r="D14" s="558">
        <v>2</v>
      </c>
      <c r="E14" s="559">
        <v>1141</v>
      </c>
    </row>
    <row r="15" spans="1:5" ht="15" customHeight="1">
      <c r="A15" s="409">
        <v>5</v>
      </c>
      <c r="B15" s="410" t="s">
        <v>904</v>
      </c>
      <c r="C15" s="46">
        <v>1</v>
      </c>
      <c r="D15" s="558">
        <v>2</v>
      </c>
      <c r="E15" s="559">
        <v>816</v>
      </c>
    </row>
    <row r="16" spans="1:5" ht="15" customHeight="1">
      <c r="A16" s="409">
        <v>6</v>
      </c>
      <c r="B16" s="410" t="s">
        <v>905</v>
      </c>
      <c r="C16" s="49">
        <v>1</v>
      </c>
      <c r="D16" s="558">
        <v>2</v>
      </c>
      <c r="E16" s="559">
        <v>1212</v>
      </c>
    </row>
    <row r="17" spans="1:5" ht="15" customHeight="1">
      <c r="A17" s="409">
        <v>7</v>
      </c>
      <c r="B17" s="410" t="s">
        <v>906</v>
      </c>
      <c r="C17" s="49">
        <v>0</v>
      </c>
      <c r="D17" s="558">
        <v>1</v>
      </c>
      <c r="E17" s="559">
        <v>1198</v>
      </c>
    </row>
    <row r="18" spans="1:5" ht="15" customHeight="1">
      <c r="A18" s="409">
        <v>8</v>
      </c>
      <c r="B18" s="410" t="s">
        <v>907</v>
      </c>
      <c r="C18" s="49">
        <v>1</v>
      </c>
      <c r="D18" s="558">
        <v>2</v>
      </c>
      <c r="E18" s="559">
        <v>901</v>
      </c>
    </row>
    <row r="19" spans="1:5" ht="15" customHeight="1">
      <c r="A19" s="409">
        <v>9</v>
      </c>
      <c r="B19" s="410" t="s">
        <v>908</v>
      </c>
      <c r="C19" s="49">
        <v>0</v>
      </c>
      <c r="D19" s="558">
        <v>2</v>
      </c>
      <c r="E19" s="559">
        <v>585</v>
      </c>
    </row>
    <row r="20" spans="1:5" ht="15" customHeight="1">
      <c r="A20" s="409">
        <v>10</v>
      </c>
      <c r="B20" s="410" t="s">
        <v>909</v>
      </c>
      <c r="C20" s="49">
        <v>0</v>
      </c>
      <c r="D20" s="558">
        <v>2</v>
      </c>
      <c r="E20" s="559">
        <v>1116</v>
      </c>
    </row>
    <row r="21" spans="1:5" ht="15" customHeight="1">
      <c r="A21" s="409">
        <v>11</v>
      </c>
      <c r="B21" s="410" t="s">
        <v>910</v>
      </c>
      <c r="C21" s="49">
        <v>0</v>
      </c>
      <c r="D21" s="558">
        <v>2</v>
      </c>
      <c r="E21" s="559">
        <v>1141</v>
      </c>
    </row>
    <row r="22" spans="1:5" ht="15" customHeight="1">
      <c r="A22" s="409">
        <v>12</v>
      </c>
      <c r="B22" s="410" t="s">
        <v>911</v>
      </c>
      <c r="C22" s="49">
        <v>0</v>
      </c>
      <c r="D22" s="558">
        <v>2</v>
      </c>
      <c r="E22" s="559">
        <v>1129</v>
      </c>
    </row>
    <row r="23" spans="1:5" ht="15" customHeight="1">
      <c r="A23" s="409">
        <v>13</v>
      </c>
      <c r="B23" s="410" t="s">
        <v>912</v>
      </c>
      <c r="C23" s="49">
        <v>0</v>
      </c>
      <c r="D23" s="558">
        <v>2</v>
      </c>
      <c r="E23" s="559">
        <v>1235</v>
      </c>
    </row>
    <row r="24" spans="1:5" ht="15" customHeight="1">
      <c r="A24" s="409">
        <v>14</v>
      </c>
      <c r="B24" s="410" t="s">
        <v>913</v>
      </c>
      <c r="C24" s="49">
        <v>0</v>
      </c>
      <c r="D24" s="558">
        <v>3</v>
      </c>
      <c r="E24" s="559">
        <v>1181</v>
      </c>
    </row>
    <row r="25" spans="1:5" ht="15" customHeight="1">
      <c r="A25" s="409">
        <v>15</v>
      </c>
      <c r="B25" s="410" t="s">
        <v>914</v>
      </c>
      <c r="C25" s="49">
        <v>0</v>
      </c>
      <c r="D25" s="558">
        <v>2</v>
      </c>
      <c r="E25" s="559">
        <v>1115</v>
      </c>
    </row>
    <row r="26" spans="1:5" ht="15" customHeight="1">
      <c r="A26" s="409">
        <v>16</v>
      </c>
      <c r="B26" s="410" t="s">
        <v>915</v>
      </c>
      <c r="C26" s="49">
        <v>0</v>
      </c>
      <c r="D26" s="558">
        <v>2</v>
      </c>
      <c r="E26" s="559">
        <v>888</v>
      </c>
    </row>
    <row r="27" spans="1:5" ht="15" customHeight="1">
      <c r="A27" s="409">
        <v>17</v>
      </c>
      <c r="B27" s="410" t="s">
        <v>916</v>
      </c>
      <c r="C27" s="49">
        <v>1</v>
      </c>
      <c r="D27" s="558">
        <v>2</v>
      </c>
      <c r="E27" s="561">
        <v>1945</v>
      </c>
    </row>
    <row r="28" spans="1:5" ht="15" customHeight="1">
      <c r="A28" s="409">
        <v>18</v>
      </c>
      <c r="B28" s="410" t="s">
        <v>917</v>
      </c>
      <c r="C28" s="49">
        <v>0</v>
      </c>
      <c r="D28" s="558">
        <v>2</v>
      </c>
      <c r="E28" s="559">
        <v>1139</v>
      </c>
    </row>
    <row r="29" spans="1:5" ht="15" customHeight="1">
      <c r="A29" s="409">
        <v>19</v>
      </c>
      <c r="B29" s="410" t="s">
        <v>918</v>
      </c>
      <c r="C29" s="49">
        <v>0</v>
      </c>
      <c r="D29" s="558">
        <v>3</v>
      </c>
      <c r="E29" s="559">
        <v>1851</v>
      </c>
    </row>
    <row r="30" spans="1:5" ht="15" customHeight="1">
      <c r="A30" s="409">
        <v>20</v>
      </c>
      <c r="B30" s="410" t="s">
        <v>919</v>
      </c>
      <c r="C30" s="49">
        <v>0</v>
      </c>
      <c r="D30" s="558">
        <v>2</v>
      </c>
      <c r="E30" s="559">
        <v>1610</v>
      </c>
    </row>
    <row r="31" spans="1:5" ht="15" customHeight="1">
      <c r="A31" s="409">
        <v>21</v>
      </c>
      <c r="B31" s="410" t="s">
        <v>920</v>
      </c>
      <c r="C31" s="49">
        <v>0</v>
      </c>
      <c r="D31" s="558">
        <v>2</v>
      </c>
      <c r="E31" s="559">
        <v>1387</v>
      </c>
    </row>
    <row r="32" spans="1:5" ht="15" customHeight="1">
      <c r="A32" s="409">
        <v>22</v>
      </c>
      <c r="B32" s="410" t="s">
        <v>921</v>
      </c>
      <c r="C32" s="49">
        <v>0</v>
      </c>
      <c r="D32" s="558">
        <v>3</v>
      </c>
      <c r="E32" s="559">
        <v>1317</v>
      </c>
    </row>
    <row r="33" spans="1:5" ht="15" customHeight="1">
      <c r="A33" s="409">
        <v>23</v>
      </c>
      <c r="B33" s="410" t="s">
        <v>922</v>
      </c>
      <c r="C33" s="49">
        <v>0</v>
      </c>
      <c r="D33" s="558">
        <v>2</v>
      </c>
      <c r="E33" s="559">
        <v>1510</v>
      </c>
    </row>
    <row r="34" spans="1:5" ht="15" customHeight="1">
      <c r="A34" s="409">
        <v>24</v>
      </c>
      <c r="B34" s="410" t="s">
        <v>923</v>
      </c>
      <c r="C34" s="49">
        <v>1</v>
      </c>
      <c r="D34" s="558">
        <v>2</v>
      </c>
      <c r="E34" s="559">
        <v>2015</v>
      </c>
    </row>
    <row r="35" spans="1:5" ht="15" customHeight="1">
      <c r="A35" s="409">
        <v>25</v>
      </c>
      <c r="B35" s="410" t="s">
        <v>924</v>
      </c>
      <c r="C35" s="49">
        <v>0</v>
      </c>
      <c r="D35" s="558">
        <v>2</v>
      </c>
      <c r="E35" s="559">
        <v>1614</v>
      </c>
    </row>
    <row r="36" spans="1:5" ht="15" customHeight="1">
      <c r="A36" s="409">
        <v>26</v>
      </c>
      <c r="B36" s="410" t="s">
        <v>925</v>
      </c>
      <c r="C36" s="49">
        <v>0</v>
      </c>
      <c r="D36" s="558">
        <v>3</v>
      </c>
      <c r="E36" s="559">
        <v>1820</v>
      </c>
    </row>
    <row r="37" spans="1:5" ht="15" customHeight="1">
      <c r="A37" s="409">
        <v>27</v>
      </c>
      <c r="B37" s="410" t="s">
        <v>926</v>
      </c>
      <c r="C37" s="49">
        <v>0</v>
      </c>
      <c r="D37" s="558">
        <v>2</v>
      </c>
      <c r="E37" s="559">
        <v>785</v>
      </c>
    </row>
    <row r="38" spans="1:5" ht="15" customHeight="1">
      <c r="A38" s="409">
        <v>28</v>
      </c>
      <c r="B38" s="410" t="s">
        <v>927</v>
      </c>
      <c r="C38" s="49">
        <v>0</v>
      </c>
      <c r="D38" s="558">
        <v>3</v>
      </c>
      <c r="E38" s="559">
        <v>1416</v>
      </c>
    </row>
    <row r="39" spans="1:5" ht="15" customHeight="1">
      <c r="A39" s="409">
        <v>29</v>
      </c>
      <c r="B39" s="410" t="s">
        <v>928</v>
      </c>
      <c r="C39" s="49">
        <v>0</v>
      </c>
      <c r="D39" s="558">
        <v>2</v>
      </c>
      <c r="E39" s="559">
        <v>676</v>
      </c>
    </row>
    <row r="40" spans="1:5" ht="15" customHeight="1">
      <c r="A40" s="409">
        <v>30</v>
      </c>
      <c r="B40" s="410" t="s">
        <v>929</v>
      </c>
      <c r="C40" s="49">
        <v>0</v>
      </c>
      <c r="D40" s="558">
        <v>2</v>
      </c>
      <c r="E40" s="559">
        <v>1129</v>
      </c>
    </row>
    <row r="41" spans="1:5" ht="15" customHeight="1">
      <c r="A41" s="409">
        <v>31</v>
      </c>
      <c r="B41" s="410" t="s">
        <v>930</v>
      </c>
      <c r="C41" s="49">
        <v>0</v>
      </c>
      <c r="D41" s="558">
        <v>2</v>
      </c>
      <c r="E41" s="559">
        <v>1710</v>
      </c>
    </row>
    <row r="42" spans="1:5" ht="15" customHeight="1">
      <c r="A42" s="409">
        <v>32</v>
      </c>
      <c r="B42" s="410" t="s">
        <v>931</v>
      </c>
      <c r="C42" s="49">
        <v>0</v>
      </c>
      <c r="D42" s="558">
        <v>2</v>
      </c>
      <c r="E42" s="559">
        <v>901</v>
      </c>
    </row>
    <row r="43" spans="1:5" s="13" customFormat="1" ht="15" customHeight="1">
      <c r="A43" s="413"/>
      <c r="B43" s="414" t="s">
        <v>85</v>
      </c>
      <c r="C43" s="356">
        <f>SUM(C11:C42)</f>
        <v>5</v>
      </c>
      <c r="D43" s="356">
        <f>SUM(D11:D42)</f>
        <v>68</v>
      </c>
      <c r="E43" s="562">
        <f>SUM(E11:E42)</f>
        <v>38829</v>
      </c>
    </row>
    <row r="44" ht="12.75">
      <c r="E44" s="28"/>
    </row>
    <row r="45" spans="2:7" ht="15">
      <c r="B45" s="13"/>
      <c r="C45" s="619" t="s">
        <v>887</v>
      </c>
      <c r="D45" s="619"/>
      <c r="E45" s="619"/>
      <c r="F45" s="619"/>
      <c r="G45" s="619"/>
    </row>
    <row r="46" spans="1:7" ht="15">
      <c r="A46" s="33"/>
      <c r="B46" s="13"/>
      <c r="C46" s="619" t="s">
        <v>888</v>
      </c>
      <c r="D46" s="619"/>
      <c r="E46" s="619"/>
      <c r="F46" s="619"/>
      <c r="G46" s="619"/>
    </row>
    <row r="47" spans="5:7" ht="12.75" customHeight="1">
      <c r="E47" s="642"/>
      <c r="F47" s="642"/>
      <c r="G47" s="643"/>
    </row>
    <row r="48" spans="2:7" ht="12.75" customHeight="1">
      <c r="B48" s="645" t="s">
        <v>889</v>
      </c>
      <c r="C48" s="645"/>
      <c r="D48" s="79"/>
      <c r="E48" s="79"/>
      <c r="F48" s="79"/>
      <c r="G48" s="79"/>
    </row>
    <row r="49" spans="2:8" ht="12.75">
      <c r="B49" s="79"/>
      <c r="C49" s="79"/>
      <c r="D49" s="79"/>
      <c r="E49" s="79"/>
      <c r="F49" s="79"/>
      <c r="G49" s="79"/>
      <c r="H49" s="33"/>
    </row>
    <row r="50" spans="2:7" ht="15">
      <c r="B50" s="13"/>
      <c r="C50" s="619" t="s">
        <v>890</v>
      </c>
      <c r="D50" s="619"/>
      <c r="E50" s="619"/>
      <c r="F50" s="619"/>
      <c r="G50" s="619"/>
    </row>
  </sheetData>
  <sheetProtection/>
  <mergeCells count="11">
    <mergeCell ref="A8:A9"/>
    <mergeCell ref="C45:G45"/>
    <mergeCell ref="C46:G46"/>
    <mergeCell ref="E47:G47"/>
    <mergeCell ref="B48:C48"/>
    <mergeCell ref="C50:G50"/>
    <mergeCell ref="C3:E3"/>
    <mergeCell ref="A4:E4"/>
    <mergeCell ref="C8:E8"/>
    <mergeCell ref="D7:E7"/>
    <mergeCell ref="B8:B9"/>
  </mergeCells>
  <printOptions horizontalCentered="1"/>
  <pageMargins left="0.7086614173228347" right="0.7086614173228347" top="0.2362204724409449" bottom="0" header="0.31496062992125984" footer="0.31496062992125984"/>
  <pageSetup horizontalDpi="600" verticalDpi="600" orientation="landscape" paperSize="9" scale="75" r:id="rId1"/>
  <colBreaks count="1" manualBreakCount="1">
    <brk id="5" max="32" man="1"/>
  </colBreaks>
</worksheet>
</file>

<file path=xl/worksheets/sheet3.xml><?xml version="1.0" encoding="utf-8"?>
<worksheet xmlns="http://schemas.openxmlformats.org/spreadsheetml/2006/main" xmlns:r="http://schemas.openxmlformats.org/officeDocument/2006/relationships">
  <sheetPr>
    <pageSetUpPr fitToPage="1"/>
  </sheetPr>
  <dimension ref="B2:H13"/>
  <sheetViews>
    <sheetView zoomScaleSheetLayoutView="90" zoomScalePageLayoutView="0" workbookViewId="0" topLeftCell="A4">
      <selection activeCell="M9" sqref="M9"/>
    </sheetView>
  </sheetViews>
  <sheetFormatPr defaultColWidth="9.140625" defaultRowHeight="12.75"/>
  <sheetData>
    <row r="2" ht="12.75">
      <c r="B2" s="13"/>
    </row>
    <row r="4" spans="2:8" ht="12.75" customHeight="1">
      <c r="B4" s="579"/>
      <c r="C4" s="579"/>
      <c r="D4" s="579"/>
      <c r="E4" s="579"/>
      <c r="F4" s="579"/>
      <c r="G4" s="579"/>
      <c r="H4" s="579"/>
    </row>
    <row r="5" spans="2:8" ht="12.75" customHeight="1">
      <c r="B5" s="579"/>
      <c r="C5" s="579"/>
      <c r="D5" s="579"/>
      <c r="E5" s="579"/>
      <c r="F5" s="579"/>
      <c r="G5" s="579"/>
      <c r="H5" s="579"/>
    </row>
    <row r="6" spans="2:8" ht="12.75" customHeight="1">
      <c r="B6" s="579"/>
      <c r="C6" s="579"/>
      <c r="D6" s="579"/>
      <c r="E6" s="579"/>
      <c r="F6" s="579"/>
      <c r="G6" s="579"/>
      <c r="H6" s="579"/>
    </row>
    <row r="7" spans="2:8" ht="12.75" customHeight="1">
      <c r="B7" s="579"/>
      <c r="C7" s="579"/>
      <c r="D7" s="579"/>
      <c r="E7" s="579"/>
      <c r="F7" s="579"/>
      <c r="G7" s="579"/>
      <c r="H7" s="579"/>
    </row>
    <row r="8" spans="2:8" ht="12.75" customHeight="1">
      <c r="B8" s="579"/>
      <c r="C8" s="579"/>
      <c r="D8" s="579"/>
      <c r="E8" s="579"/>
      <c r="F8" s="579"/>
      <c r="G8" s="579"/>
      <c r="H8" s="579"/>
    </row>
    <row r="9" spans="2:8" ht="12.75" customHeight="1">
      <c r="B9" s="579"/>
      <c r="C9" s="579"/>
      <c r="D9" s="579"/>
      <c r="E9" s="579"/>
      <c r="F9" s="579"/>
      <c r="G9" s="579"/>
      <c r="H9" s="579"/>
    </row>
    <row r="10" spans="2:8" ht="12.75" customHeight="1">
      <c r="B10" s="579"/>
      <c r="C10" s="579"/>
      <c r="D10" s="579"/>
      <c r="E10" s="579"/>
      <c r="F10" s="579"/>
      <c r="G10" s="579"/>
      <c r="H10" s="579"/>
    </row>
    <row r="11" spans="2:8" ht="12.75" customHeight="1">
      <c r="B11" s="579"/>
      <c r="C11" s="579"/>
      <c r="D11" s="579"/>
      <c r="E11" s="579"/>
      <c r="F11" s="579"/>
      <c r="G11" s="579"/>
      <c r="H11" s="579"/>
    </row>
    <row r="12" spans="2:8" ht="12.75" customHeight="1">
      <c r="B12" s="579"/>
      <c r="C12" s="579"/>
      <c r="D12" s="579"/>
      <c r="E12" s="579"/>
      <c r="F12" s="579"/>
      <c r="G12" s="579"/>
      <c r="H12" s="579"/>
    </row>
    <row r="13" spans="2:8" ht="12.75" customHeight="1">
      <c r="B13" s="579"/>
      <c r="C13" s="579"/>
      <c r="D13" s="579"/>
      <c r="E13" s="579"/>
      <c r="F13" s="579"/>
      <c r="G13" s="579"/>
      <c r="H13" s="579"/>
    </row>
  </sheetData>
  <sheetProtection/>
  <mergeCells count="1">
    <mergeCell ref="B4:H13"/>
  </mergeCells>
  <printOptions horizontalCentered="1" verticalCentered="1"/>
  <pageMargins left="0.7086614173228347" right="0.7086614173228347" top="0.2362204724409449" bottom="0" header="0.31496062992125984" footer="0.31496062992125984"/>
  <pageSetup fitToHeight="1" fitToWidth="1" horizontalDpi="600" verticalDpi="600" orientation="landscape" paperSize="9" r:id="rId2"/>
  <drawing r:id="rId1"/>
</worksheet>
</file>

<file path=xl/worksheets/sheet30.xml><?xml version="1.0" encoding="utf-8"?>
<worksheet xmlns="http://schemas.openxmlformats.org/spreadsheetml/2006/main" xmlns:r="http://schemas.openxmlformats.org/officeDocument/2006/relationships">
  <sheetPr>
    <pageSetUpPr fitToPage="1"/>
  </sheetPr>
  <dimension ref="A1:P52"/>
  <sheetViews>
    <sheetView view="pageBreakPreview" zoomScale="110" zoomScaleSheetLayoutView="110" zoomScalePageLayoutView="0" workbookViewId="0" topLeftCell="A16">
      <selection activeCell="H16" sqref="H16"/>
    </sheetView>
  </sheetViews>
  <sheetFormatPr defaultColWidth="9.140625" defaultRowHeight="12.75"/>
  <cols>
    <col min="1" max="1" width="6.28125" style="0" customWidth="1"/>
    <col min="2" max="2" width="15.140625" style="0" customWidth="1"/>
    <col min="3" max="3" width="14.28125" style="0" customWidth="1"/>
    <col min="4" max="4" width="13.57421875" style="0" customWidth="1"/>
    <col min="5" max="5" width="12.8515625" style="0" customWidth="1"/>
    <col min="6" max="6" width="15.7109375" style="0" customWidth="1"/>
    <col min="7" max="7" width="15.28125" style="0" customWidth="1"/>
    <col min="8" max="8" width="15.421875" style="0" customWidth="1"/>
    <col min="9" max="9" width="13.28125" style="0" customWidth="1"/>
  </cols>
  <sheetData>
    <row r="1" spans="8:9" ht="18">
      <c r="H1" s="811" t="s">
        <v>660</v>
      </c>
      <c r="I1" s="811"/>
    </row>
    <row r="2" spans="3:9" ht="18">
      <c r="C2" s="712" t="s">
        <v>0</v>
      </c>
      <c r="D2" s="712"/>
      <c r="E2" s="712"/>
      <c r="F2" s="712"/>
      <c r="G2" s="712"/>
      <c r="H2" s="257"/>
      <c r="I2" s="230"/>
    </row>
    <row r="3" spans="2:9" ht="21">
      <c r="B3" s="713" t="s">
        <v>690</v>
      </c>
      <c r="C3" s="713"/>
      <c r="D3" s="713"/>
      <c r="E3" s="713"/>
      <c r="F3" s="713"/>
      <c r="G3" s="713"/>
      <c r="H3" s="231"/>
      <c r="I3" s="231"/>
    </row>
    <row r="4" spans="3:9" ht="21">
      <c r="C4" s="198"/>
      <c r="D4" s="198"/>
      <c r="E4" s="198"/>
      <c r="F4" s="198"/>
      <c r="G4" s="198"/>
      <c r="H4" s="198"/>
      <c r="I4" s="231"/>
    </row>
    <row r="5" spans="3:8" ht="20.25" customHeight="1">
      <c r="C5" s="812" t="s">
        <v>754</v>
      </c>
      <c r="D5" s="812"/>
      <c r="E5" s="812"/>
      <c r="F5" s="812"/>
      <c r="G5" s="812"/>
      <c r="H5" s="812"/>
    </row>
    <row r="6" spans="1:9" ht="20.25" customHeight="1">
      <c r="A6" t="s">
        <v>1011</v>
      </c>
      <c r="C6" s="235"/>
      <c r="D6" s="235"/>
      <c r="E6" s="235"/>
      <c r="F6" s="235"/>
      <c r="G6" s="235"/>
      <c r="H6" s="813"/>
      <c r="I6" s="813"/>
    </row>
    <row r="7" spans="1:9" ht="15" customHeight="1">
      <c r="A7" s="810" t="s">
        <v>70</v>
      </c>
      <c r="B7" s="810" t="s">
        <v>33</v>
      </c>
      <c r="C7" s="810" t="s">
        <v>400</v>
      </c>
      <c r="D7" s="810" t="s">
        <v>379</v>
      </c>
      <c r="E7" s="810" t="s">
        <v>378</v>
      </c>
      <c r="F7" s="810"/>
      <c r="G7" s="810"/>
      <c r="H7" s="810" t="s">
        <v>868</v>
      </c>
      <c r="I7" s="807" t="s">
        <v>404</v>
      </c>
    </row>
    <row r="8" spans="1:9" ht="12.75" customHeight="1">
      <c r="A8" s="810"/>
      <c r="B8" s="810"/>
      <c r="C8" s="810"/>
      <c r="D8" s="810"/>
      <c r="E8" s="810" t="s">
        <v>401</v>
      </c>
      <c r="F8" s="807" t="s">
        <v>402</v>
      </c>
      <c r="G8" s="810" t="s">
        <v>403</v>
      </c>
      <c r="H8" s="810"/>
      <c r="I8" s="808"/>
    </row>
    <row r="9" spans="1:9" ht="20.25" customHeight="1">
      <c r="A9" s="810"/>
      <c r="B9" s="810"/>
      <c r="C9" s="810"/>
      <c r="D9" s="810"/>
      <c r="E9" s="810"/>
      <c r="F9" s="808"/>
      <c r="G9" s="810"/>
      <c r="H9" s="810"/>
      <c r="I9" s="808"/>
    </row>
    <row r="10" spans="1:9" ht="39.75" customHeight="1">
      <c r="A10" s="810"/>
      <c r="B10" s="810"/>
      <c r="C10" s="810"/>
      <c r="D10" s="810"/>
      <c r="E10" s="810"/>
      <c r="F10" s="809"/>
      <c r="G10" s="810"/>
      <c r="H10" s="810"/>
      <c r="I10" s="809"/>
    </row>
    <row r="11" spans="1:9" ht="15">
      <c r="A11" s="237">
        <v>1</v>
      </c>
      <c r="B11" s="237">
        <v>2</v>
      </c>
      <c r="C11" s="238">
        <v>3</v>
      </c>
      <c r="D11" s="237">
        <v>4</v>
      </c>
      <c r="E11" s="237">
        <v>5</v>
      </c>
      <c r="F11" s="238">
        <v>6</v>
      </c>
      <c r="G11" s="237">
        <v>7</v>
      </c>
      <c r="H11" s="237">
        <v>8</v>
      </c>
      <c r="I11" s="238">
        <v>9</v>
      </c>
    </row>
    <row r="12" spans="1:9" ht="15">
      <c r="A12" s="370">
        <v>1</v>
      </c>
      <c r="B12" s="371" t="s">
        <v>900</v>
      </c>
      <c r="C12" s="293"/>
      <c r="D12" s="294"/>
      <c r="E12" s="294"/>
      <c r="F12" s="293"/>
      <c r="G12" s="294"/>
      <c r="H12" s="293"/>
      <c r="I12" s="237"/>
    </row>
    <row r="13" spans="1:9" ht="15">
      <c r="A13" s="370">
        <v>2</v>
      </c>
      <c r="B13" s="371" t="s">
        <v>901</v>
      </c>
      <c r="C13" s="293"/>
      <c r="D13" s="294"/>
      <c r="E13" s="294"/>
      <c r="F13" s="293"/>
      <c r="G13" s="294"/>
      <c r="H13" s="293"/>
      <c r="I13" s="237"/>
    </row>
    <row r="14" spans="1:9" ht="15">
      <c r="A14" s="370">
        <v>3</v>
      </c>
      <c r="B14" s="371" t="s">
        <v>902</v>
      </c>
      <c r="C14" s="293"/>
      <c r="D14" s="294"/>
      <c r="E14" s="294"/>
      <c r="F14" s="293"/>
      <c r="G14" s="294"/>
      <c r="H14" s="293"/>
      <c r="I14" s="237"/>
    </row>
    <row r="15" spans="1:9" ht="15">
      <c r="A15" s="370">
        <v>4</v>
      </c>
      <c r="B15" s="371" t="s">
        <v>903</v>
      </c>
      <c r="C15" s="293"/>
      <c r="D15" s="294"/>
      <c r="E15" s="294"/>
      <c r="F15" s="293"/>
      <c r="G15" s="294"/>
      <c r="H15" s="293"/>
      <c r="I15" s="237"/>
    </row>
    <row r="16" spans="1:9" ht="15">
      <c r="A16" s="370">
        <v>5</v>
      </c>
      <c r="B16" s="371" t="s">
        <v>904</v>
      </c>
      <c r="C16" s="293"/>
      <c r="D16" s="294"/>
      <c r="E16" s="294"/>
      <c r="F16" s="293"/>
      <c r="G16" s="294"/>
      <c r="H16" s="293"/>
      <c r="I16" s="237"/>
    </row>
    <row r="17" spans="1:9" ht="15">
      <c r="A17" s="370">
        <v>6</v>
      </c>
      <c r="B17" s="371" t="s">
        <v>905</v>
      </c>
      <c r="C17" s="293"/>
      <c r="D17" s="294"/>
      <c r="E17" s="294"/>
      <c r="F17" s="293"/>
      <c r="G17" s="294"/>
      <c r="H17" s="293"/>
      <c r="I17" s="237"/>
    </row>
    <row r="18" spans="1:9" ht="15">
      <c r="A18" s="370">
        <v>7</v>
      </c>
      <c r="B18" s="371" t="s">
        <v>906</v>
      </c>
      <c r="C18" s="293"/>
      <c r="D18" s="294"/>
      <c r="E18" s="294"/>
      <c r="F18" s="293"/>
      <c r="G18" s="294"/>
      <c r="H18" s="293"/>
      <c r="I18" s="237"/>
    </row>
    <row r="19" spans="1:9" ht="15">
      <c r="A19" s="370">
        <v>8</v>
      </c>
      <c r="B19" s="371" t="s">
        <v>907</v>
      </c>
      <c r="C19" s="293"/>
      <c r="D19" s="294"/>
      <c r="E19" s="294"/>
      <c r="F19" s="293"/>
      <c r="G19" s="294"/>
      <c r="H19" s="293"/>
      <c r="I19" s="237"/>
    </row>
    <row r="20" spans="1:9" ht="12.75">
      <c r="A20" s="370">
        <v>9</v>
      </c>
      <c r="B20" s="371" t="s">
        <v>908</v>
      </c>
      <c r="C20" s="239"/>
      <c r="D20" s="239"/>
      <c r="E20" s="239"/>
      <c r="F20" s="239"/>
      <c r="G20" s="239"/>
      <c r="H20" s="239"/>
      <c r="I20" s="8"/>
    </row>
    <row r="21" spans="1:9" ht="12.75">
      <c r="A21" s="370">
        <v>10</v>
      </c>
      <c r="B21" s="371" t="s">
        <v>909</v>
      </c>
      <c r="C21" s="240"/>
      <c r="D21" s="240"/>
      <c r="E21" s="240"/>
      <c r="F21" s="240"/>
      <c r="G21" s="240"/>
      <c r="H21" s="240"/>
      <c r="I21" s="8"/>
    </row>
    <row r="22" spans="1:9" ht="12.75">
      <c r="A22" s="370">
        <v>11</v>
      </c>
      <c r="B22" s="371" t="s">
        <v>910</v>
      </c>
      <c r="C22" s="240"/>
      <c r="D22" s="240"/>
      <c r="E22" s="240"/>
      <c r="F22" s="240"/>
      <c r="G22" s="240"/>
      <c r="H22" s="240"/>
      <c r="I22" s="8"/>
    </row>
    <row r="23" spans="1:16" ht="51">
      <c r="A23" s="370">
        <v>12</v>
      </c>
      <c r="B23" s="371" t="s">
        <v>911</v>
      </c>
      <c r="C23" s="240" t="s">
        <v>962</v>
      </c>
      <c r="D23" s="240">
        <v>20</v>
      </c>
      <c r="E23" s="14" t="s">
        <v>963</v>
      </c>
      <c r="F23" s="8"/>
      <c r="G23" s="8"/>
      <c r="H23" s="8"/>
      <c r="I23" s="8">
        <v>415000</v>
      </c>
      <c r="K23" s="477"/>
      <c r="L23" s="477"/>
      <c r="M23" s="477"/>
      <c r="N23" s="477"/>
      <c r="O23" s="477"/>
      <c r="P23" s="19"/>
    </row>
    <row r="24" spans="1:9" ht="12.75">
      <c r="A24" s="370">
        <v>13</v>
      </c>
      <c r="B24" s="371" t="s">
        <v>912</v>
      </c>
      <c r="C24" s="8"/>
      <c r="D24" s="8"/>
      <c r="E24" s="8"/>
      <c r="F24" s="8"/>
      <c r="G24" s="8"/>
      <c r="H24" s="8"/>
      <c r="I24" s="8"/>
    </row>
    <row r="25" spans="1:9" ht="12.75">
      <c r="A25" s="370">
        <v>14</v>
      </c>
      <c r="B25" s="371" t="s">
        <v>913</v>
      </c>
      <c r="C25" s="8"/>
      <c r="D25" s="8"/>
      <c r="E25" s="8"/>
      <c r="F25" s="8"/>
      <c r="G25" s="8"/>
      <c r="H25" s="8"/>
      <c r="I25" s="8"/>
    </row>
    <row r="26" spans="1:9" ht="12.75">
      <c r="A26" s="370">
        <v>15</v>
      </c>
      <c r="B26" s="371" t="s">
        <v>914</v>
      </c>
      <c r="C26" s="8"/>
      <c r="D26" s="8"/>
      <c r="E26" s="8"/>
      <c r="F26" s="8"/>
      <c r="G26" s="8"/>
      <c r="H26" s="8"/>
      <c r="I26" s="8"/>
    </row>
    <row r="27" spans="1:9" ht="12.75">
      <c r="A27" s="370">
        <v>16</v>
      </c>
      <c r="B27" s="371" t="s">
        <v>915</v>
      </c>
      <c r="C27" s="8"/>
      <c r="D27" s="8"/>
      <c r="E27" s="8"/>
      <c r="F27" s="8"/>
      <c r="G27" s="8"/>
      <c r="H27" s="8"/>
      <c r="I27" s="8"/>
    </row>
    <row r="28" spans="1:9" ht="12.75">
      <c r="A28" s="370">
        <v>17</v>
      </c>
      <c r="B28" s="371" t="s">
        <v>916</v>
      </c>
      <c r="C28" s="8"/>
      <c r="D28" s="8"/>
      <c r="E28" s="8"/>
      <c r="F28" s="8"/>
      <c r="G28" s="8"/>
      <c r="H28" s="8"/>
      <c r="I28" s="8"/>
    </row>
    <row r="29" spans="1:9" ht="12.75">
      <c r="A29" s="370">
        <v>18</v>
      </c>
      <c r="B29" s="371" t="s">
        <v>917</v>
      </c>
      <c r="C29" s="8"/>
      <c r="D29" s="8"/>
      <c r="E29" s="8"/>
      <c r="F29" s="8"/>
      <c r="G29" s="8"/>
      <c r="H29" s="8"/>
      <c r="I29" s="8"/>
    </row>
    <row r="30" spans="1:9" ht="12.75">
      <c r="A30" s="370">
        <v>19</v>
      </c>
      <c r="B30" s="371" t="s">
        <v>918</v>
      </c>
      <c r="C30" s="8"/>
      <c r="D30" s="8"/>
      <c r="E30" s="8"/>
      <c r="F30" s="8"/>
      <c r="G30" s="8"/>
      <c r="H30" s="8"/>
      <c r="I30" s="8"/>
    </row>
    <row r="31" spans="1:9" ht="15" customHeight="1">
      <c r="A31" s="370">
        <v>20</v>
      </c>
      <c r="B31" s="371" t="s">
        <v>919</v>
      </c>
      <c r="C31" s="8"/>
      <c r="D31" s="8"/>
      <c r="E31" s="8"/>
      <c r="F31" s="8"/>
      <c r="G31" s="8"/>
      <c r="H31" s="8"/>
      <c r="I31" s="8"/>
    </row>
    <row r="32" spans="1:9" ht="15" customHeight="1">
      <c r="A32" s="370">
        <v>21</v>
      </c>
      <c r="B32" s="371" t="s">
        <v>920</v>
      </c>
      <c r="C32" s="8"/>
      <c r="D32" s="8"/>
      <c r="E32" s="8"/>
      <c r="F32" s="8"/>
      <c r="G32" s="8"/>
      <c r="H32" s="8"/>
      <c r="I32" s="8"/>
    </row>
    <row r="33" spans="1:9" ht="12.75">
      <c r="A33" s="370">
        <v>22</v>
      </c>
      <c r="B33" s="371" t="s">
        <v>921</v>
      </c>
      <c r="C33" s="8"/>
      <c r="D33" s="8"/>
      <c r="E33" s="8"/>
      <c r="F33" s="8"/>
      <c r="G33" s="8"/>
      <c r="H33" s="8"/>
      <c r="I33" s="8"/>
    </row>
    <row r="34" spans="1:9" ht="12.75">
      <c r="A34" s="370">
        <v>23</v>
      </c>
      <c r="B34" s="371" t="s">
        <v>922</v>
      </c>
      <c r="C34" s="8"/>
      <c r="D34" s="8"/>
      <c r="E34" s="8"/>
      <c r="F34" s="8"/>
      <c r="G34" s="8"/>
      <c r="H34" s="8"/>
      <c r="I34" s="8"/>
    </row>
    <row r="35" spans="1:9" ht="12.75">
      <c r="A35" s="370">
        <v>24</v>
      </c>
      <c r="B35" s="371" t="s">
        <v>923</v>
      </c>
      <c r="C35" s="8"/>
      <c r="D35" s="8"/>
      <c r="E35" s="8"/>
      <c r="F35" s="8"/>
      <c r="G35" s="8"/>
      <c r="H35" s="8"/>
      <c r="I35" s="8"/>
    </row>
    <row r="36" spans="1:9" ht="12.75">
      <c r="A36" s="370">
        <v>25</v>
      </c>
      <c r="B36" s="371" t="s">
        <v>924</v>
      </c>
      <c r="C36" s="8"/>
      <c r="D36" s="8"/>
      <c r="E36" s="8"/>
      <c r="F36" s="8"/>
      <c r="G36" s="8"/>
      <c r="H36" s="8"/>
      <c r="I36" s="8"/>
    </row>
    <row r="37" spans="1:9" ht="12.75">
      <c r="A37" s="370">
        <v>26</v>
      </c>
      <c r="B37" s="371" t="s">
        <v>925</v>
      </c>
      <c r="C37" s="8"/>
      <c r="D37" s="8"/>
      <c r="E37" s="8"/>
      <c r="F37" s="8"/>
      <c r="G37" s="8"/>
      <c r="H37" s="8"/>
      <c r="I37" s="8"/>
    </row>
    <row r="38" spans="1:9" ht="12.75">
      <c r="A38" s="370">
        <v>27</v>
      </c>
      <c r="B38" s="371" t="s">
        <v>926</v>
      </c>
      <c r="C38" s="8"/>
      <c r="D38" s="8"/>
      <c r="E38" s="8"/>
      <c r="F38" s="8"/>
      <c r="G38" s="8"/>
      <c r="H38" s="8"/>
      <c r="I38" s="8"/>
    </row>
    <row r="39" spans="1:9" ht="12.75">
      <c r="A39" s="370">
        <v>28</v>
      </c>
      <c r="B39" s="371" t="s">
        <v>927</v>
      </c>
      <c r="C39" s="8"/>
      <c r="D39" s="8"/>
      <c r="E39" s="8"/>
      <c r="F39" s="8"/>
      <c r="G39" s="8"/>
      <c r="H39" s="8"/>
      <c r="I39" s="8"/>
    </row>
    <row r="40" spans="1:9" ht="12.75">
      <c r="A40" s="370">
        <v>29</v>
      </c>
      <c r="B40" s="371" t="s">
        <v>928</v>
      </c>
      <c r="C40" s="8"/>
      <c r="D40" s="8"/>
      <c r="E40" s="8"/>
      <c r="F40" s="8"/>
      <c r="G40" s="8"/>
      <c r="H40" s="8"/>
      <c r="I40" s="8"/>
    </row>
    <row r="41" spans="1:9" ht="12.75">
      <c r="A41" s="370">
        <v>30</v>
      </c>
      <c r="B41" s="371" t="s">
        <v>929</v>
      </c>
      <c r="C41" s="8"/>
      <c r="D41" s="8"/>
      <c r="E41" s="8"/>
      <c r="F41" s="8"/>
      <c r="G41" s="8"/>
      <c r="H41" s="8"/>
      <c r="I41" s="8"/>
    </row>
    <row r="42" spans="1:9" ht="12.75">
      <c r="A42" s="370">
        <v>31</v>
      </c>
      <c r="B42" s="371" t="s">
        <v>930</v>
      </c>
      <c r="C42" s="8"/>
      <c r="D42" s="8"/>
      <c r="E42" s="8"/>
      <c r="F42" s="8"/>
      <c r="G42" s="8"/>
      <c r="H42" s="8"/>
      <c r="I42" s="8"/>
    </row>
    <row r="43" spans="1:9" ht="51">
      <c r="A43" s="370">
        <v>32</v>
      </c>
      <c r="B43" s="371" t="s">
        <v>931</v>
      </c>
      <c r="C43" s="148" t="s">
        <v>964</v>
      </c>
      <c r="D43" s="8">
        <v>20</v>
      </c>
      <c r="E43" s="17" t="s">
        <v>963</v>
      </c>
      <c r="F43" s="17"/>
      <c r="G43" s="17"/>
      <c r="H43" s="8"/>
      <c r="I43" s="8">
        <v>246000</v>
      </c>
    </row>
    <row r="44" spans="1:9" ht="12.75">
      <c r="A44" s="372"/>
      <c r="B44" s="373" t="s">
        <v>85</v>
      </c>
      <c r="C44" s="8"/>
      <c r="D44" s="27">
        <f>SUM(D12:D43)</f>
        <v>40</v>
      </c>
      <c r="E44" s="27"/>
      <c r="F44" s="27"/>
      <c r="G44" s="27"/>
      <c r="H44" s="27"/>
      <c r="I44" s="27">
        <f>SUM(I23:I43)</f>
        <v>661000</v>
      </c>
    </row>
    <row r="46" spans="5:9" ht="15">
      <c r="E46" s="13"/>
      <c r="F46" s="619" t="s">
        <v>887</v>
      </c>
      <c r="G46" s="619"/>
      <c r="H46" s="619"/>
      <c r="I46" s="619"/>
    </row>
    <row r="47" spans="5:9" ht="15">
      <c r="E47" s="13"/>
      <c r="F47" s="619" t="s">
        <v>888</v>
      </c>
      <c r="G47" s="619"/>
      <c r="H47" s="619"/>
      <c r="I47" s="619"/>
    </row>
    <row r="48" spans="5:9" ht="12.75">
      <c r="E48" s="14"/>
      <c r="F48" s="14"/>
      <c r="G48" s="14"/>
      <c r="H48" s="642"/>
      <c r="I48" s="642"/>
    </row>
    <row r="49" spans="5:9" ht="12.75">
      <c r="E49" s="645" t="s">
        <v>889</v>
      </c>
      <c r="F49" s="645"/>
      <c r="G49" s="79"/>
      <c r="H49" s="79"/>
      <c r="I49" s="79"/>
    </row>
    <row r="50" spans="5:9" ht="12.75">
      <c r="E50" s="79"/>
      <c r="F50" s="79"/>
      <c r="G50" s="79"/>
      <c r="H50" s="79"/>
      <c r="I50" s="79"/>
    </row>
    <row r="51" spans="5:9" ht="15">
      <c r="E51" s="13"/>
      <c r="F51" s="619" t="s">
        <v>890</v>
      </c>
      <c r="G51" s="619"/>
      <c r="H51" s="619"/>
      <c r="I51" s="619"/>
    </row>
    <row r="52" spans="5:9" ht="12.75">
      <c r="E52" s="14"/>
      <c r="F52" s="14"/>
      <c r="G52" s="14"/>
      <c r="H52" s="14"/>
      <c r="I52" s="14"/>
    </row>
  </sheetData>
  <sheetProtection/>
  <mergeCells count="20">
    <mergeCell ref="F46:I46"/>
    <mergeCell ref="F47:I47"/>
    <mergeCell ref="H48:I48"/>
    <mergeCell ref="E49:F49"/>
    <mergeCell ref="F51:I51"/>
    <mergeCell ref="H1:I1"/>
    <mergeCell ref="C5:H5"/>
    <mergeCell ref="D7:D10"/>
    <mergeCell ref="H6:I6"/>
    <mergeCell ref="C2:G2"/>
    <mergeCell ref="B3:G3"/>
    <mergeCell ref="I7:I10"/>
    <mergeCell ref="E8:E10"/>
    <mergeCell ref="F8:F10"/>
    <mergeCell ref="A7:A10"/>
    <mergeCell ref="G8:G10"/>
    <mergeCell ref="H7:H10"/>
    <mergeCell ref="B7:B10"/>
    <mergeCell ref="C7:C10"/>
    <mergeCell ref="E7:G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2" r:id="rId1"/>
</worksheet>
</file>

<file path=xl/worksheets/sheet31.xml><?xml version="1.0" encoding="utf-8"?>
<worksheet xmlns="http://schemas.openxmlformats.org/spreadsheetml/2006/main" xmlns:r="http://schemas.openxmlformats.org/officeDocument/2006/relationships">
  <sheetPr>
    <pageSetUpPr fitToPage="1"/>
  </sheetPr>
  <dimension ref="A1:K29"/>
  <sheetViews>
    <sheetView view="pageBreakPreview" zoomScale="120" zoomScaleSheetLayoutView="120" zoomScalePageLayoutView="0" workbookViewId="0" topLeftCell="A6">
      <selection activeCell="A5" sqref="A5:IV5"/>
    </sheetView>
  </sheetViews>
  <sheetFormatPr defaultColWidth="9.140625" defaultRowHeight="12.75"/>
  <cols>
    <col min="2" max="2" width="14.421875" style="0" customWidth="1"/>
    <col min="6" max="6" width="11.57421875" style="0" customWidth="1"/>
    <col min="7" max="7" width="10.421875" style="0" customWidth="1"/>
    <col min="8" max="8" width="20.28125" style="0" customWidth="1"/>
    <col min="9" max="9" width="10.421875" style="0" customWidth="1"/>
    <col min="10" max="10" width="22.8515625" style="0" customWidth="1"/>
  </cols>
  <sheetData>
    <row r="1" spans="1:10" ht="18">
      <c r="A1" s="712" t="s">
        <v>0</v>
      </c>
      <c r="B1" s="712"/>
      <c r="C1" s="712"/>
      <c r="D1" s="712"/>
      <c r="E1" s="712"/>
      <c r="F1" s="712"/>
      <c r="G1" s="712"/>
      <c r="H1" s="712"/>
      <c r="I1" s="230"/>
      <c r="J1" s="301" t="s">
        <v>540</v>
      </c>
    </row>
    <row r="2" spans="1:10" ht="21">
      <c r="A2" s="713" t="s">
        <v>690</v>
      </c>
      <c r="B2" s="713"/>
      <c r="C2" s="713"/>
      <c r="D2" s="713"/>
      <c r="E2" s="713"/>
      <c r="F2" s="713"/>
      <c r="G2" s="713"/>
      <c r="H2" s="713"/>
      <c r="I2" s="713"/>
      <c r="J2" s="713"/>
    </row>
    <row r="3" spans="1:9" ht="15">
      <c r="A3" s="199"/>
      <c r="B3" s="199"/>
      <c r="C3" s="199"/>
      <c r="D3" s="199"/>
      <c r="E3" s="199"/>
      <c r="F3" s="199"/>
      <c r="G3" s="199"/>
      <c r="H3" s="199"/>
      <c r="I3" s="199"/>
    </row>
    <row r="4" spans="1:9" ht="18">
      <c r="A4" s="712" t="s">
        <v>539</v>
      </c>
      <c r="B4" s="712"/>
      <c r="C4" s="712"/>
      <c r="D4" s="712"/>
      <c r="E4" s="712"/>
      <c r="F4" s="712"/>
      <c r="G4" s="712"/>
      <c r="H4" s="712"/>
      <c r="I4" s="712"/>
    </row>
    <row r="5" spans="1:10" ht="15">
      <c r="A5" s="200" t="s">
        <v>1010</v>
      </c>
      <c r="B5" s="200"/>
      <c r="C5" s="200"/>
      <c r="D5" s="200"/>
      <c r="E5" s="200"/>
      <c r="F5" s="200"/>
      <c r="G5" s="200"/>
      <c r="H5" s="200"/>
      <c r="I5" s="814" t="s">
        <v>768</v>
      </c>
      <c r="J5" s="814"/>
    </row>
    <row r="6" spans="1:10" ht="25.5" customHeight="1">
      <c r="A6" s="829" t="s">
        <v>2</v>
      </c>
      <c r="B6" s="829" t="s">
        <v>380</v>
      </c>
      <c r="C6" s="628" t="s">
        <v>381</v>
      </c>
      <c r="D6" s="628"/>
      <c r="E6" s="628"/>
      <c r="F6" s="826" t="s">
        <v>384</v>
      </c>
      <c r="G6" s="827"/>
      <c r="H6" s="827"/>
      <c r="I6" s="828"/>
      <c r="J6" s="815" t="s">
        <v>388</v>
      </c>
    </row>
    <row r="7" spans="1:10" ht="45.75" customHeight="1">
      <c r="A7" s="829"/>
      <c r="B7" s="829"/>
      <c r="C7" s="5" t="s">
        <v>96</v>
      </c>
      <c r="D7" s="5" t="s">
        <v>382</v>
      </c>
      <c r="E7" s="5" t="s">
        <v>383</v>
      </c>
      <c r="F7" s="233" t="s">
        <v>385</v>
      </c>
      <c r="G7" s="233" t="s">
        <v>386</v>
      </c>
      <c r="H7" s="233" t="s">
        <v>387</v>
      </c>
      <c r="I7" s="233" t="s">
        <v>43</v>
      </c>
      <c r="J7" s="816"/>
    </row>
    <row r="8" spans="1:10" ht="15">
      <c r="A8" s="202" t="s">
        <v>249</v>
      </c>
      <c r="B8" s="202" t="s">
        <v>250</v>
      </c>
      <c r="C8" s="202" t="s">
        <v>251</v>
      </c>
      <c r="D8" s="202" t="s">
        <v>252</v>
      </c>
      <c r="E8" s="202" t="s">
        <v>253</v>
      </c>
      <c r="F8" s="202" t="s">
        <v>256</v>
      </c>
      <c r="G8" s="202" t="s">
        <v>275</v>
      </c>
      <c r="H8" s="202" t="s">
        <v>276</v>
      </c>
      <c r="I8" s="202" t="s">
        <v>277</v>
      </c>
      <c r="J8" s="202" t="s">
        <v>304</v>
      </c>
    </row>
    <row r="9" spans="1:10" ht="15">
      <c r="A9" s="370">
        <v>1</v>
      </c>
      <c r="B9" s="371"/>
      <c r="C9" s="202"/>
      <c r="D9" s="202"/>
      <c r="E9" s="202"/>
      <c r="F9" s="202"/>
      <c r="G9" s="202"/>
      <c r="H9" s="202"/>
      <c r="I9" s="202"/>
      <c r="J9" s="202"/>
    </row>
    <row r="10" spans="1:10" ht="15">
      <c r="A10" s="370">
        <v>2</v>
      </c>
      <c r="B10" s="371"/>
      <c r="C10" s="202"/>
      <c r="D10" s="202"/>
      <c r="E10" s="202"/>
      <c r="F10" s="202"/>
      <c r="G10" s="202"/>
      <c r="H10" s="202"/>
      <c r="I10" s="202"/>
      <c r="J10" s="202"/>
    </row>
    <row r="11" spans="1:10" ht="15">
      <c r="A11" s="370">
        <v>3</v>
      </c>
      <c r="B11" s="371"/>
      <c r="C11" s="202"/>
      <c r="D11" s="202"/>
      <c r="E11" s="202"/>
      <c r="F11" s="202"/>
      <c r="G11" s="202"/>
      <c r="H11" s="202"/>
      <c r="I11" s="202"/>
      <c r="J11" s="202"/>
    </row>
    <row r="12" spans="1:10" ht="15">
      <c r="A12" s="370">
        <v>4</v>
      </c>
      <c r="B12" s="371"/>
      <c r="C12" s="202"/>
      <c r="D12" s="202"/>
      <c r="E12" s="202"/>
      <c r="F12" s="202"/>
      <c r="G12" s="202"/>
      <c r="H12" s="202"/>
      <c r="I12" s="202"/>
      <c r="J12" s="202"/>
    </row>
    <row r="13" spans="1:10" ht="12.75">
      <c r="A13" s="370">
        <v>5</v>
      </c>
      <c r="B13" s="371"/>
      <c r="C13" s="817" t="s">
        <v>932</v>
      </c>
      <c r="D13" s="818"/>
      <c r="E13" s="818"/>
      <c r="F13" s="818"/>
      <c r="G13" s="818"/>
      <c r="H13" s="818"/>
      <c r="I13" s="818"/>
      <c r="J13" s="819"/>
    </row>
    <row r="14" spans="1:10" ht="12.75">
      <c r="A14" s="370">
        <v>6</v>
      </c>
      <c r="B14" s="371"/>
      <c r="C14" s="820"/>
      <c r="D14" s="821"/>
      <c r="E14" s="821"/>
      <c r="F14" s="821"/>
      <c r="G14" s="821"/>
      <c r="H14" s="821"/>
      <c r="I14" s="821"/>
      <c r="J14" s="822"/>
    </row>
    <row r="15" spans="1:10" ht="12.75">
      <c r="A15" s="370">
        <v>7</v>
      </c>
      <c r="B15" s="371"/>
      <c r="C15" s="820"/>
      <c r="D15" s="821"/>
      <c r="E15" s="821"/>
      <c r="F15" s="821"/>
      <c r="G15" s="821"/>
      <c r="H15" s="821"/>
      <c r="I15" s="821"/>
      <c r="J15" s="822"/>
    </row>
    <row r="16" spans="1:10" ht="12.75">
      <c r="A16" s="370">
        <v>8</v>
      </c>
      <c r="B16" s="371"/>
      <c r="C16" s="820"/>
      <c r="D16" s="821"/>
      <c r="E16" s="821"/>
      <c r="F16" s="821"/>
      <c r="G16" s="821"/>
      <c r="H16" s="821"/>
      <c r="I16" s="821"/>
      <c r="J16" s="822"/>
    </row>
    <row r="17" spans="1:10" ht="12.75">
      <c r="A17" s="370">
        <v>9</v>
      </c>
      <c r="B17" s="371"/>
      <c r="C17" s="820"/>
      <c r="D17" s="821"/>
      <c r="E17" s="821"/>
      <c r="F17" s="821"/>
      <c r="G17" s="821"/>
      <c r="H17" s="821"/>
      <c r="I17" s="821"/>
      <c r="J17" s="822"/>
    </row>
    <row r="18" spans="1:10" ht="12.75">
      <c r="A18" s="370">
        <v>10</v>
      </c>
      <c r="B18" s="371"/>
      <c r="C18" s="820"/>
      <c r="D18" s="821"/>
      <c r="E18" s="821"/>
      <c r="F18" s="821"/>
      <c r="G18" s="821"/>
      <c r="H18" s="821"/>
      <c r="I18" s="821"/>
      <c r="J18" s="822"/>
    </row>
    <row r="19" spans="1:10" ht="12.75">
      <c r="A19" s="370">
        <v>11</v>
      </c>
      <c r="B19" s="371"/>
      <c r="C19" s="820"/>
      <c r="D19" s="821"/>
      <c r="E19" s="821"/>
      <c r="F19" s="821"/>
      <c r="G19" s="821"/>
      <c r="H19" s="821"/>
      <c r="I19" s="821"/>
      <c r="J19" s="822"/>
    </row>
    <row r="20" spans="1:10" ht="12.75">
      <c r="A20" s="370">
        <v>12</v>
      </c>
      <c r="B20" s="371"/>
      <c r="C20" s="823"/>
      <c r="D20" s="824"/>
      <c r="E20" s="824"/>
      <c r="F20" s="824"/>
      <c r="G20" s="824"/>
      <c r="H20" s="824"/>
      <c r="I20" s="824"/>
      <c r="J20" s="825"/>
    </row>
    <row r="21" spans="1:10" ht="12.75">
      <c r="A21" s="370">
        <v>13</v>
      </c>
      <c r="B21" s="371"/>
      <c r="C21" s="8"/>
      <c r="D21" s="8"/>
      <c r="E21" s="8"/>
      <c r="F21" s="8"/>
      <c r="G21" s="8"/>
      <c r="H21" s="8"/>
      <c r="I21" s="8"/>
      <c r="J21" s="8"/>
    </row>
    <row r="23" spans="6:11" ht="12.75">
      <c r="F23" s="14"/>
      <c r="G23" s="14"/>
      <c r="H23" s="14"/>
      <c r="I23" s="14"/>
      <c r="J23" s="14"/>
      <c r="K23" s="14"/>
    </row>
    <row r="24" spans="6:11" ht="15">
      <c r="F24" s="13"/>
      <c r="G24" s="619" t="s">
        <v>887</v>
      </c>
      <c r="H24" s="619"/>
      <c r="I24" s="619"/>
      <c r="J24" s="619"/>
      <c r="K24" s="619"/>
    </row>
    <row r="25" spans="6:11" ht="15">
      <c r="F25" s="13"/>
      <c r="G25" s="619" t="s">
        <v>888</v>
      </c>
      <c r="H25" s="619"/>
      <c r="I25" s="619"/>
      <c r="J25" s="619"/>
      <c r="K25" s="619"/>
    </row>
    <row r="26" spans="6:11" ht="12.75">
      <c r="F26" s="14"/>
      <c r="G26" s="14"/>
      <c r="H26" s="14"/>
      <c r="I26" s="642"/>
      <c r="J26" s="642"/>
      <c r="K26" s="643"/>
    </row>
    <row r="27" spans="6:11" ht="12.75">
      <c r="F27" s="645" t="s">
        <v>889</v>
      </c>
      <c r="G27" s="645"/>
      <c r="H27" s="79"/>
      <c r="I27" s="79"/>
      <c r="J27" s="79"/>
      <c r="K27" s="79"/>
    </row>
    <row r="28" spans="6:11" ht="12.75">
      <c r="F28" s="79"/>
      <c r="G28" s="79"/>
      <c r="H28" s="79"/>
      <c r="I28" s="79"/>
      <c r="J28" s="79"/>
      <c r="K28" s="79"/>
    </row>
    <row r="29" spans="6:11" ht="15">
      <c r="F29" s="13"/>
      <c r="G29" s="619" t="s">
        <v>890</v>
      </c>
      <c r="H29" s="619"/>
      <c r="I29" s="619"/>
      <c r="J29" s="619"/>
      <c r="K29" s="619"/>
    </row>
  </sheetData>
  <sheetProtection/>
  <mergeCells count="15">
    <mergeCell ref="A1:H1"/>
    <mergeCell ref="A2:J2"/>
    <mergeCell ref="A4:I4"/>
    <mergeCell ref="A6:A7"/>
    <mergeCell ref="B6:B7"/>
    <mergeCell ref="G24:K24"/>
    <mergeCell ref="G25:K25"/>
    <mergeCell ref="I26:K26"/>
    <mergeCell ref="F27:G27"/>
    <mergeCell ref="G29:K29"/>
    <mergeCell ref="I5:J5"/>
    <mergeCell ref="J6:J7"/>
    <mergeCell ref="C13:J20"/>
    <mergeCell ref="C6:E6"/>
    <mergeCell ref="F6:I6"/>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pageSetUpPr fitToPage="1"/>
  </sheetPr>
  <dimension ref="A1:I38"/>
  <sheetViews>
    <sheetView zoomScaleSheetLayoutView="80" zoomScalePageLayoutView="0" workbookViewId="0" topLeftCell="A1">
      <selection activeCell="D1" sqref="D1"/>
    </sheetView>
  </sheetViews>
  <sheetFormatPr defaultColWidth="9.140625" defaultRowHeight="12.75"/>
  <cols>
    <col min="1" max="1" width="5.28125" style="205" customWidth="1"/>
    <col min="2" max="2" width="8.57421875" style="205" customWidth="1"/>
    <col min="3" max="3" width="32.140625" style="205" customWidth="1"/>
    <col min="4" max="4" width="15.140625" style="205" customWidth="1"/>
    <col min="5" max="6" width="11.7109375" style="205" customWidth="1"/>
    <col min="7" max="7" width="13.7109375" style="205" customWidth="1"/>
    <col min="8" max="8" width="20.140625" style="205" customWidth="1"/>
    <col min="9" max="16384" width="9.140625" style="205" customWidth="1"/>
  </cols>
  <sheetData>
    <row r="1" spans="1:8" ht="12.75">
      <c r="A1" s="205" t="s">
        <v>11</v>
      </c>
      <c r="H1" s="221" t="s">
        <v>542</v>
      </c>
    </row>
    <row r="2" spans="1:8" s="209" customFormat="1" ht="15.75">
      <c r="A2" s="761" t="s">
        <v>0</v>
      </c>
      <c r="B2" s="761"/>
      <c r="C2" s="761"/>
      <c r="D2" s="761"/>
      <c r="E2" s="761"/>
      <c r="F2" s="761"/>
      <c r="G2" s="761"/>
      <c r="H2" s="761"/>
    </row>
    <row r="3" spans="1:8" s="209" customFormat="1" ht="20.25" customHeight="1">
      <c r="A3" s="762" t="s">
        <v>690</v>
      </c>
      <c r="B3" s="762"/>
      <c r="C3" s="762"/>
      <c r="D3" s="762"/>
      <c r="E3" s="762"/>
      <c r="F3" s="762"/>
      <c r="G3" s="762"/>
      <c r="H3" s="762"/>
    </row>
    <row r="5" spans="1:8" s="209" customFormat="1" ht="15.75">
      <c r="A5" s="830" t="s">
        <v>541</v>
      </c>
      <c r="B5" s="830"/>
      <c r="C5" s="830"/>
      <c r="D5" s="830"/>
      <c r="E5" s="830"/>
      <c r="F5" s="830"/>
      <c r="G5" s="830"/>
      <c r="H5" s="831"/>
    </row>
    <row r="7" spans="1:7" ht="12.75">
      <c r="A7" s="832" t="s">
        <v>1017</v>
      </c>
      <c r="B7" s="832"/>
      <c r="C7" s="211" t="s">
        <v>1009</v>
      </c>
      <c r="D7" s="212"/>
      <c r="E7" s="212"/>
      <c r="F7" s="212"/>
      <c r="G7" s="212"/>
    </row>
    <row r="9" spans="1:7" ht="13.5" customHeight="1">
      <c r="A9" s="222"/>
      <c r="B9" s="222"/>
      <c r="C9" s="222"/>
      <c r="D9" s="222"/>
      <c r="E9" s="222"/>
      <c r="F9" s="222"/>
      <c r="G9" s="222"/>
    </row>
    <row r="10" spans="1:8" s="213" customFormat="1" ht="12.75">
      <c r="A10" s="205"/>
      <c r="B10" s="205"/>
      <c r="C10" s="205"/>
      <c r="D10" s="205"/>
      <c r="E10" s="205"/>
      <c r="F10" s="205"/>
      <c r="G10" s="205"/>
      <c r="H10" s="124"/>
    </row>
    <row r="11" spans="1:8" s="213" customFormat="1" ht="22.5" customHeight="1">
      <c r="A11" s="214"/>
      <c r="B11" s="834" t="s">
        <v>269</v>
      </c>
      <c r="C11" s="834" t="s">
        <v>270</v>
      </c>
      <c r="D11" s="836" t="s">
        <v>271</v>
      </c>
      <c r="E11" s="837"/>
      <c r="F11" s="837"/>
      <c r="G11" s="838"/>
      <c r="H11" s="834" t="s">
        <v>74</v>
      </c>
    </row>
    <row r="12" spans="1:8" s="213" customFormat="1" ht="25.5">
      <c r="A12" s="215"/>
      <c r="B12" s="835"/>
      <c r="C12" s="835"/>
      <c r="D12" s="223" t="s">
        <v>272</v>
      </c>
      <c r="E12" s="223" t="s">
        <v>273</v>
      </c>
      <c r="F12" s="223" t="s">
        <v>274</v>
      </c>
      <c r="G12" s="223" t="s">
        <v>16</v>
      </c>
      <c r="H12" s="835"/>
    </row>
    <row r="13" spans="1:8" s="213" customFormat="1" ht="15">
      <c r="A13" s="215"/>
      <c r="B13" s="224" t="s">
        <v>249</v>
      </c>
      <c r="C13" s="224" t="s">
        <v>250</v>
      </c>
      <c r="D13" s="224" t="s">
        <v>251</v>
      </c>
      <c r="E13" s="224" t="s">
        <v>252</v>
      </c>
      <c r="F13" s="224" t="s">
        <v>253</v>
      </c>
      <c r="G13" s="224" t="s">
        <v>254</v>
      </c>
      <c r="H13" s="224" t="s">
        <v>255</v>
      </c>
    </row>
    <row r="14" spans="2:8" s="225" customFormat="1" ht="15" customHeight="1">
      <c r="B14" s="226" t="s">
        <v>25</v>
      </c>
      <c r="C14" s="839"/>
      <c r="D14" s="840"/>
      <c r="E14" s="840"/>
      <c r="F14" s="840"/>
      <c r="G14" s="840"/>
      <c r="H14" s="841"/>
    </row>
    <row r="15" spans="2:8" s="228" customFormat="1" ht="77.25" customHeight="1">
      <c r="B15" s="227"/>
      <c r="C15" s="478" t="s">
        <v>972</v>
      </c>
      <c r="D15" s="479">
        <v>15</v>
      </c>
      <c r="E15" s="479">
        <v>0</v>
      </c>
      <c r="F15" s="479">
        <v>0</v>
      </c>
      <c r="G15" s="479">
        <f>D15+E15+F15</f>
        <v>15</v>
      </c>
      <c r="H15" s="227"/>
    </row>
    <row r="16" spans="1:8" ht="93" customHeight="1">
      <c r="A16" s="218"/>
      <c r="B16" s="142"/>
      <c r="C16" s="480" t="s">
        <v>965</v>
      </c>
      <c r="D16" s="479">
        <v>0</v>
      </c>
      <c r="E16" s="479">
        <v>96</v>
      </c>
      <c r="F16" s="479">
        <v>770</v>
      </c>
      <c r="G16" s="479">
        <f>D16+E16+F16</f>
        <v>866</v>
      </c>
      <c r="H16" s="142"/>
    </row>
    <row r="17" spans="2:8" ht="12.75">
      <c r="B17" s="217"/>
      <c r="C17" s="229"/>
      <c r="D17" s="217"/>
      <c r="E17" s="143"/>
      <c r="F17" s="143"/>
      <c r="G17" s="143"/>
      <c r="H17" s="142"/>
    </row>
    <row r="18" spans="2:8" s="137" customFormat="1" ht="12.75">
      <c r="B18" s="142"/>
      <c r="C18" s="229"/>
      <c r="D18" s="142"/>
      <c r="E18" s="142"/>
      <c r="F18" s="142"/>
      <c r="G18" s="142"/>
      <c r="H18" s="140"/>
    </row>
    <row r="19" spans="2:8" s="137" customFormat="1" ht="12.75">
      <c r="B19" s="142"/>
      <c r="C19" s="229"/>
      <c r="D19" s="142"/>
      <c r="E19" s="142"/>
      <c r="F19" s="142"/>
      <c r="G19" s="142"/>
      <c r="H19" s="140"/>
    </row>
    <row r="20" spans="2:8" s="137" customFormat="1" ht="12.75">
      <c r="B20" s="142"/>
      <c r="C20" s="229"/>
      <c r="D20" s="142"/>
      <c r="E20" s="142"/>
      <c r="F20" s="142"/>
      <c r="G20" s="142"/>
      <c r="H20" s="140"/>
    </row>
    <row r="21" spans="2:8" s="137" customFormat="1" ht="21.75" customHeight="1">
      <c r="B21" s="226" t="s">
        <v>29</v>
      </c>
      <c r="C21" s="842" t="s">
        <v>452</v>
      </c>
      <c r="D21" s="842"/>
      <c r="E21" s="842"/>
      <c r="F21" s="842"/>
      <c r="G21" s="842"/>
      <c r="H21" s="842"/>
    </row>
    <row r="22" spans="1:8" s="137" customFormat="1" ht="25.5">
      <c r="A22" s="220" t="s">
        <v>268</v>
      </c>
      <c r="B22" s="219"/>
      <c r="C22" s="481" t="s">
        <v>966</v>
      </c>
      <c r="D22" s="219">
        <v>1</v>
      </c>
      <c r="E22" s="219">
        <v>0</v>
      </c>
      <c r="F22" s="219"/>
      <c r="G22" s="219">
        <f>SUM(D22:F22)</f>
        <v>1</v>
      </c>
      <c r="H22" s="140"/>
    </row>
    <row r="23" spans="1:8" s="137" customFormat="1" ht="12.75">
      <c r="A23" s="220"/>
      <c r="B23" s="219"/>
      <c r="C23" s="481" t="s">
        <v>974</v>
      </c>
      <c r="D23" s="219">
        <v>1</v>
      </c>
      <c r="E23" s="219"/>
      <c r="F23" s="219"/>
      <c r="G23" s="219">
        <v>1</v>
      </c>
      <c r="H23" s="140"/>
    </row>
    <row r="24" spans="2:8" ht="12.75">
      <c r="B24" s="142"/>
      <c r="C24" s="481" t="s">
        <v>967</v>
      </c>
      <c r="D24" s="142">
        <v>1</v>
      </c>
      <c r="E24" s="142">
        <v>0</v>
      </c>
      <c r="F24" s="142"/>
      <c r="G24" s="219">
        <f>SUM(D24:F24)</f>
        <v>1</v>
      </c>
      <c r="H24" s="142"/>
    </row>
    <row r="25" spans="2:8" ht="12.75">
      <c r="B25" s="142"/>
      <c r="C25" s="481" t="s">
        <v>968</v>
      </c>
      <c r="D25" s="142">
        <v>1</v>
      </c>
      <c r="E25" s="142"/>
      <c r="F25" s="142"/>
      <c r="G25" s="219">
        <v>1</v>
      </c>
      <c r="H25" s="142"/>
    </row>
    <row r="26" spans="2:8" ht="12.75">
      <c r="B26" s="142"/>
      <c r="C26" s="481" t="s">
        <v>973</v>
      </c>
      <c r="D26" s="142">
        <v>1</v>
      </c>
      <c r="E26" s="142"/>
      <c r="F26" s="142"/>
      <c r="G26" s="219">
        <v>1</v>
      </c>
      <c r="H26" s="142"/>
    </row>
    <row r="27" spans="2:8" ht="12.75">
      <c r="B27" s="142"/>
      <c r="C27" s="482" t="s">
        <v>969</v>
      </c>
      <c r="D27" s="142">
        <v>4</v>
      </c>
      <c r="E27" s="142">
        <v>32</v>
      </c>
      <c r="F27" s="142">
        <v>323</v>
      </c>
      <c r="G27" s="219">
        <f>SUM(D27:F27)</f>
        <v>359</v>
      </c>
      <c r="H27" s="142"/>
    </row>
    <row r="28" spans="2:8" ht="12.75">
      <c r="B28" s="142"/>
      <c r="C28" s="481" t="s">
        <v>970</v>
      </c>
      <c r="D28" s="142">
        <v>8</v>
      </c>
      <c r="E28" s="142">
        <v>32</v>
      </c>
      <c r="F28" s="142">
        <v>0</v>
      </c>
      <c r="G28" s="219">
        <f>SUM(D28:F28)</f>
        <v>40</v>
      </c>
      <c r="H28" s="142"/>
    </row>
    <row r="29" spans="2:8" ht="12.75">
      <c r="B29" s="142"/>
      <c r="C29" s="142" t="s">
        <v>971</v>
      </c>
      <c r="D29" s="142">
        <v>2</v>
      </c>
      <c r="E29" s="142">
        <v>0</v>
      </c>
      <c r="F29" s="142">
        <v>0</v>
      </c>
      <c r="G29" s="142">
        <v>2</v>
      </c>
      <c r="H29" s="142"/>
    </row>
    <row r="30" spans="4:7" ht="12.75" customHeight="1">
      <c r="D30" s="833"/>
      <c r="E30" s="833"/>
      <c r="F30" s="833"/>
      <c r="G30" s="833"/>
    </row>
    <row r="31" spans="4:7" ht="12.75" customHeight="1">
      <c r="D31" s="220"/>
      <c r="E31" s="220"/>
      <c r="F31" s="220"/>
      <c r="G31" s="220"/>
    </row>
    <row r="32" spans="4:9" ht="12.75" customHeight="1">
      <c r="D32" s="13"/>
      <c r="E32" s="619" t="s">
        <v>887</v>
      </c>
      <c r="F32" s="619"/>
      <c r="G32" s="619"/>
      <c r="H32" s="619"/>
      <c r="I32" s="619"/>
    </row>
    <row r="33" spans="4:9" ht="15">
      <c r="D33" s="13"/>
      <c r="E33" s="619" t="s">
        <v>888</v>
      </c>
      <c r="F33" s="619"/>
      <c r="G33" s="619"/>
      <c r="H33" s="619"/>
      <c r="I33" s="619"/>
    </row>
    <row r="34" spans="4:9" ht="12.75">
      <c r="D34" s="14"/>
      <c r="E34" s="14"/>
      <c r="F34" s="14"/>
      <c r="G34" s="642"/>
      <c r="H34" s="642"/>
      <c r="I34" s="643"/>
    </row>
    <row r="35" spans="4:9" ht="12.75">
      <c r="D35" s="645" t="s">
        <v>889</v>
      </c>
      <c r="E35" s="645"/>
      <c r="F35" s="79"/>
      <c r="G35" s="79"/>
      <c r="H35" s="79"/>
      <c r="I35" s="79"/>
    </row>
    <row r="36" spans="4:9" ht="12.75">
      <c r="D36" s="79"/>
      <c r="E36" s="79"/>
      <c r="F36" s="79"/>
      <c r="G36" s="79"/>
      <c r="H36" s="79"/>
      <c r="I36" s="79"/>
    </row>
    <row r="37" spans="4:9" ht="15">
      <c r="D37" s="13"/>
      <c r="E37" s="619" t="s">
        <v>890</v>
      </c>
      <c r="F37" s="619"/>
      <c r="G37" s="619"/>
      <c r="H37" s="619"/>
      <c r="I37" s="619"/>
    </row>
    <row r="38" spans="4:9" ht="12.75">
      <c r="D38" s="14"/>
      <c r="E38" s="14"/>
      <c r="F38" s="14"/>
      <c r="G38" s="14"/>
      <c r="H38" s="14"/>
      <c r="I38" s="14"/>
    </row>
  </sheetData>
  <sheetProtection/>
  <mergeCells count="16">
    <mergeCell ref="E33:I33"/>
    <mergeCell ref="G34:I34"/>
    <mergeCell ref="D35:E35"/>
    <mergeCell ref="E37:I37"/>
    <mergeCell ref="H11:H12"/>
    <mergeCell ref="C14:H14"/>
    <mergeCell ref="C21:H21"/>
    <mergeCell ref="E32:I32"/>
    <mergeCell ref="A2:H2"/>
    <mergeCell ref="A3:H3"/>
    <mergeCell ref="A5:H5"/>
    <mergeCell ref="A7:B7"/>
    <mergeCell ref="D30:G30"/>
    <mergeCell ref="B11:B12"/>
    <mergeCell ref="C11:C12"/>
    <mergeCell ref="D11:G1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3" r:id="rId1"/>
</worksheet>
</file>

<file path=xl/worksheets/sheet33.xml><?xml version="1.0" encoding="utf-8"?>
<worksheet xmlns="http://schemas.openxmlformats.org/spreadsheetml/2006/main" xmlns:r="http://schemas.openxmlformats.org/officeDocument/2006/relationships">
  <sheetPr>
    <pageSetUpPr fitToPage="1"/>
  </sheetPr>
  <dimension ref="A1:M49"/>
  <sheetViews>
    <sheetView view="pageBreakPreview" zoomScaleSheetLayoutView="100" zoomScalePageLayoutView="0" workbookViewId="0" topLeftCell="A28">
      <selection activeCell="G40" sqref="G40"/>
    </sheetView>
  </sheetViews>
  <sheetFormatPr defaultColWidth="9.140625" defaultRowHeight="12.75"/>
  <cols>
    <col min="1" max="1" width="5.00390625" style="0" customWidth="1"/>
    <col min="2" max="2" width="15.57421875" style="0" customWidth="1"/>
    <col min="3" max="3" width="13.421875" style="0" customWidth="1"/>
    <col min="4" max="4" width="18.00390625" style="0" customWidth="1"/>
    <col min="5" max="5" width="17.8515625" style="0" customWidth="1"/>
    <col min="6" max="6" width="20.7109375" style="0" customWidth="1"/>
    <col min="7" max="7" width="23.57421875" style="0" customWidth="1"/>
    <col min="8" max="8" width="21.28125" style="0" customWidth="1"/>
  </cols>
  <sheetData>
    <row r="1" spans="1:8" ht="18">
      <c r="A1" s="712" t="s">
        <v>0</v>
      </c>
      <c r="B1" s="712"/>
      <c r="C1" s="712"/>
      <c r="D1" s="712"/>
      <c r="E1" s="712"/>
      <c r="F1" s="712"/>
      <c r="H1" s="197" t="s">
        <v>633</v>
      </c>
    </row>
    <row r="2" spans="1:7" ht="21">
      <c r="A2" s="713" t="s">
        <v>690</v>
      </c>
      <c r="B2" s="713"/>
      <c r="C2" s="713"/>
      <c r="D2" s="713"/>
      <c r="E2" s="713"/>
      <c r="F2" s="713"/>
      <c r="G2" s="713"/>
    </row>
    <row r="3" spans="1:2" ht="15">
      <c r="A3" s="199"/>
      <c r="B3" s="199"/>
    </row>
    <row r="4" spans="1:7" ht="18" customHeight="1">
      <c r="A4" s="714" t="s">
        <v>634</v>
      </c>
      <c r="B4" s="714"/>
      <c r="C4" s="714"/>
      <c r="D4" s="714"/>
      <c r="E4" s="714"/>
      <c r="F4" s="714"/>
      <c r="G4" s="714"/>
    </row>
    <row r="5" spans="1:2" ht="15">
      <c r="A5" s="200" t="s">
        <v>1010</v>
      </c>
      <c r="B5" s="200"/>
    </row>
    <row r="6" spans="1:8" ht="15">
      <c r="A6" s="200"/>
      <c r="B6" s="200"/>
      <c r="F6" s="715" t="s">
        <v>768</v>
      </c>
      <c r="G6" s="715"/>
      <c r="H6" s="715"/>
    </row>
    <row r="7" spans="1:8" ht="59.25" customHeight="1">
      <c r="A7" s="201" t="s">
        <v>70</v>
      </c>
      <c r="B7" s="306" t="s">
        <v>3</v>
      </c>
      <c r="C7" s="311" t="s">
        <v>635</v>
      </c>
      <c r="D7" s="311" t="s">
        <v>636</v>
      </c>
      <c r="E7" s="311" t="s">
        <v>637</v>
      </c>
      <c r="F7" s="311" t="s">
        <v>638</v>
      </c>
      <c r="G7" s="345" t="s">
        <v>691</v>
      </c>
      <c r="H7" s="291" t="s">
        <v>857</v>
      </c>
    </row>
    <row r="8" spans="1:8" s="197" customFormat="1" ht="15">
      <c r="A8" s="202" t="s">
        <v>249</v>
      </c>
      <c r="B8" s="202" t="s">
        <v>250</v>
      </c>
      <c r="C8" s="202" t="s">
        <v>251</v>
      </c>
      <c r="D8" s="202" t="s">
        <v>252</v>
      </c>
      <c r="E8" s="202" t="s">
        <v>253</v>
      </c>
      <c r="F8" s="202" t="s">
        <v>254</v>
      </c>
      <c r="G8" s="346" t="s">
        <v>255</v>
      </c>
      <c r="H8" s="237">
        <v>8</v>
      </c>
    </row>
    <row r="9" spans="1:8" s="197" customFormat="1" ht="15.75">
      <c r="A9" s="370">
        <v>1</v>
      </c>
      <c r="B9" s="371" t="s">
        <v>900</v>
      </c>
      <c r="C9" s="486">
        <v>572</v>
      </c>
      <c r="D9" s="486">
        <v>572</v>
      </c>
      <c r="E9" s="491">
        <v>21</v>
      </c>
      <c r="F9" s="488">
        <v>15</v>
      </c>
      <c r="G9" s="490">
        <v>201</v>
      </c>
      <c r="H9" s="486"/>
    </row>
    <row r="10" spans="1:8" s="197" customFormat="1" ht="49.5" customHeight="1">
      <c r="A10" s="370">
        <v>2</v>
      </c>
      <c r="B10" s="371" t="s">
        <v>901</v>
      </c>
      <c r="C10" s="486">
        <v>616</v>
      </c>
      <c r="D10" s="486">
        <v>612</v>
      </c>
      <c r="E10" s="491">
        <v>200</v>
      </c>
      <c r="F10" s="488">
        <v>14</v>
      </c>
      <c r="G10" s="490">
        <v>311</v>
      </c>
      <c r="H10" s="486" t="s">
        <v>979</v>
      </c>
    </row>
    <row r="11" spans="1:8" s="197" customFormat="1" ht="15.75">
      <c r="A11" s="370">
        <v>3</v>
      </c>
      <c r="B11" s="371" t="s">
        <v>902</v>
      </c>
      <c r="C11" s="486">
        <v>1282</v>
      </c>
      <c r="D11" s="486">
        <v>1270</v>
      </c>
      <c r="E11" s="491">
        <v>13</v>
      </c>
      <c r="F11" s="488">
        <v>20</v>
      </c>
      <c r="G11" s="490">
        <v>674</v>
      </c>
      <c r="H11" s="486"/>
    </row>
    <row r="12" spans="1:8" s="197" customFormat="1" ht="15.75">
      <c r="A12" s="370">
        <v>4</v>
      </c>
      <c r="B12" s="371" t="s">
        <v>903</v>
      </c>
      <c r="C12" s="486">
        <v>1586</v>
      </c>
      <c r="D12" s="486">
        <v>1586</v>
      </c>
      <c r="E12" s="491">
        <v>226</v>
      </c>
      <c r="F12" s="488">
        <v>72</v>
      </c>
      <c r="G12" s="490">
        <v>547</v>
      </c>
      <c r="H12" s="486"/>
    </row>
    <row r="13" spans="1:8" s="197" customFormat="1" ht="15.75">
      <c r="A13" s="370">
        <v>5</v>
      </c>
      <c r="B13" s="371" t="s">
        <v>904</v>
      </c>
      <c r="C13" s="486">
        <v>1386</v>
      </c>
      <c r="D13" s="486">
        <v>1364</v>
      </c>
      <c r="E13" s="491">
        <v>32</v>
      </c>
      <c r="F13" s="488">
        <v>30</v>
      </c>
      <c r="G13" s="490">
        <v>589</v>
      </c>
      <c r="H13" s="486"/>
    </row>
    <row r="14" spans="1:8" s="197" customFormat="1" ht="15.75">
      <c r="A14" s="370">
        <v>6</v>
      </c>
      <c r="B14" s="371" t="s">
        <v>905</v>
      </c>
      <c r="C14" s="486">
        <v>1520</v>
      </c>
      <c r="D14" s="486">
        <v>1520</v>
      </c>
      <c r="E14" s="491">
        <v>25</v>
      </c>
      <c r="F14" s="488">
        <v>20</v>
      </c>
      <c r="G14" s="490">
        <v>587</v>
      </c>
      <c r="H14" s="486"/>
    </row>
    <row r="15" spans="1:8" s="197" customFormat="1" ht="15.75">
      <c r="A15" s="370">
        <v>7</v>
      </c>
      <c r="B15" s="371" t="s">
        <v>906</v>
      </c>
      <c r="C15" s="486">
        <v>1328</v>
      </c>
      <c r="D15" s="486">
        <v>1312</v>
      </c>
      <c r="E15" s="491">
        <v>338</v>
      </c>
      <c r="F15" s="488">
        <v>15</v>
      </c>
      <c r="G15" s="490">
        <v>589</v>
      </c>
      <c r="H15" s="486"/>
    </row>
    <row r="16" spans="1:8" s="197" customFormat="1" ht="15.75">
      <c r="A16" s="370">
        <v>8</v>
      </c>
      <c r="B16" s="371" t="s">
        <v>907</v>
      </c>
      <c r="C16" s="486">
        <v>1588</v>
      </c>
      <c r="D16" s="486">
        <v>1560</v>
      </c>
      <c r="E16" s="491">
        <v>130</v>
      </c>
      <c r="F16" s="488">
        <v>94</v>
      </c>
      <c r="G16" s="490">
        <v>479</v>
      </c>
      <c r="H16" s="486"/>
    </row>
    <row r="17" spans="1:8" ht="31.5">
      <c r="A17" s="370">
        <v>9</v>
      </c>
      <c r="B17" s="371" t="s">
        <v>908</v>
      </c>
      <c r="C17" s="486">
        <v>665</v>
      </c>
      <c r="D17" s="486">
        <v>665</v>
      </c>
      <c r="E17" s="491">
        <v>285</v>
      </c>
      <c r="F17" s="488">
        <v>25</v>
      </c>
      <c r="G17" s="490">
        <v>157</v>
      </c>
      <c r="H17" s="486" t="s">
        <v>980</v>
      </c>
    </row>
    <row r="18" spans="1:8" ht="15.75">
      <c r="A18" s="370">
        <v>10</v>
      </c>
      <c r="B18" s="371" t="s">
        <v>909</v>
      </c>
      <c r="C18" s="486">
        <v>791</v>
      </c>
      <c r="D18" s="486">
        <v>791</v>
      </c>
      <c r="E18" s="491">
        <v>30</v>
      </c>
      <c r="F18" s="488">
        <v>261</v>
      </c>
      <c r="G18" s="490">
        <v>147</v>
      </c>
      <c r="H18" s="486"/>
    </row>
    <row r="19" spans="1:8" ht="47.25">
      <c r="A19" s="370">
        <v>11</v>
      </c>
      <c r="B19" s="371" t="s">
        <v>910</v>
      </c>
      <c r="C19" s="486">
        <v>1734</v>
      </c>
      <c r="D19" s="486">
        <v>1713</v>
      </c>
      <c r="E19" s="491">
        <v>325</v>
      </c>
      <c r="F19" s="488">
        <v>247</v>
      </c>
      <c r="G19" s="490">
        <v>200</v>
      </c>
      <c r="H19" s="486" t="s">
        <v>981</v>
      </c>
    </row>
    <row r="20" spans="1:8" ht="15.75">
      <c r="A20" s="370">
        <v>12</v>
      </c>
      <c r="B20" s="371" t="s">
        <v>911</v>
      </c>
      <c r="C20" s="486">
        <v>1447</v>
      </c>
      <c r="D20" s="486">
        <v>1447</v>
      </c>
      <c r="E20" s="491">
        <v>143</v>
      </c>
      <c r="F20" s="488">
        <v>14</v>
      </c>
      <c r="G20" s="490">
        <v>357</v>
      </c>
      <c r="H20" s="486"/>
    </row>
    <row r="21" spans="1:8" ht="15.75">
      <c r="A21" s="370">
        <v>13</v>
      </c>
      <c r="B21" s="371" t="s">
        <v>912</v>
      </c>
      <c r="C21" s="486">
        <v>1172</v>
      </c>
      <c r="D21" s="486">
        <v>1172</v>
      </c>
      <c r="E21" s="491">
        <v>67</v>
      </c>
      <c r="F21" s="488">
        <v>352</v>
      </c>
      <c r="G21" s="490">
        <v>587</v>
      </c>
      <c r="H21" s="486"/>
    </row>
    <row r="22" spans="1:8" ht="15.75">
      <c r="A22" s="370">
        <v>14</v>
      </c>
      <c r="B22" s="371" t="s">
        <v>913</v>
      </c>
      <c r="C22" s="486">
        <v>1034</v>
      </c>
      <c r="D22" s="486">
        <v>1017</v>
      </c>
      <c r="E22" s="491">
        <v>64</v>
      </c>
      <c r="F22" s="488">
        <v>15</v>
      </c>
      <c r="G22" s="490">
        <v>541</v>
      </c>
      <c r="H22" s="486"/>
    </row>
    <row r="23" spans="1:8" ht="15.75">
      <c r="A23" s="370">
        <v>15</v>
      </c>
      <c r="B23" s="371" t="s">
        <v>914</v>
      </c>
      <c r="C23" s="486">
        <v>518</v>
      </c>
      <c r="D23" s="486">
        <v>518</v>
      </c>
      <c r="E23" s="491">
        <v>20</v>
      </c>
      <c r="F23" s="488">
        <v>13</v>
      </c>
      <c r="G23" s="490">
        <v>241</v>
      </c>
      <c r="H23" s="486"/>
    </row>
    <row r="24" spans="1:8" ht="15.75">
      <c r="A24" s="370">
        <v>16</v>
      </c>
      <c r="B24" s="371" t="s">
        <v>915</v>
      </c>
      <c r="C24" s="486">
        <v>404</v>
      </c>
      <c r="D24" s="486">
        <v>404</v>
      </c>
      <c r="E24" s="491">
        <v>15</v>
      </c>
      <c r="F24" s="488">
        <v>15</v>
      </c>
      <c r="G24" s="490">
        <v>198</v>
      </c>
      <c r="H24" s="486"/>
    </row>
    <row r="25" spans="1:8" ht="47.25">
      <c r="A25" s="370">
        <v>17</v>
      </c>
      <c r="B25" s="371" t="s">
        <v>916</v>
      </c>
      <c r="C25" s="486">
        <v>1652</v>
      </c>
      <c r="D25" s="486">
        <v>1652</v>
      </c>
      <c r="E25" s="491">
        <v>378</v>
      </c>
      <c r="F25" s="488">
        <v>15</v>
      </c>
      <c r="G25" s="490">
        <v>350</v>
      </c>
      <c r="H25" s="486" t="s">
        <v>981</v>
      </c>
    </row>
    <row r="26" spans="1:8" ht="15.75">
      <c r="A26" s="370">
        <v>18</v>
      </c>
      <c r="B26" s="371" t="s">
        <v>917</v>
      </c>
      <c r="C26" s="486">
        <v>1224</v>
      </c>
      <c r="D26" s="486">
        <v>1224</v>
      </c>
      <c r="E26" s="491">
        <v>325</v>
      </c>
      <c r="F26" s="488">
        <v>275</v>
      </c>
      <c r="G26" s="490">
        <v>354</v>
      </c>
      <c r="H26" s="486"/>
    </row>
    <row r="27" spans="1:8" ht="78.75">
      <c r="A27" s="370">
        <v>19</v>
      </c>
      <c r="B27" s="371" t="s">
        <v>918</v>
      </c>
      <c r="C27" s="486">
        <v>1832</v>
      </c>
      <c r="D27" s="486">
        <v>1817</v>
      </c>
      <c r="E27" s="491">
        <v>120</v>
      </c>
      <c r="F27" s="488">
        <v>199</v>
      </c>
      <c r="G27" s="490">
        <v>247</v>
      </c>
      <c r="H27" s="486" t="s">
        <v>982</v>
      </c>
    </row>
    <row r="28" spans="1:8" ht="15.75">
      <c r="A28" s="370">
        <v>20</v>
      </c>
      <c r="B28" s="371" t="s">
        <v>919</v>
      </c>
      <c r="C28" s="486">
        <v>1292</v>
      </c>
      <c r="D28" s="486">
        <v>1292</v>
      </c>
      <c r="E28" s="491">
        <v>200</v>
      </c>
      <c r="F28" s="488">
        <v>78</v>
      </c>
      <c r="G28" s="490">
        <v>241</v>
      </c>
      <c r="H28" s="486"/>
    </row>
    <row r="29" spans="1:8" ht="15.75">
      <c r="A29" s="370">
        <v>21</v>
      </c>
      <c r="B29" s="371" t="s">
        <v>920</v>
      </c>
      <c r="C29" s="486">
        <v>1592</v>
      </c>
      <c r="D29" s="486">
        <v>1592</v>
      </c>
      <c r="E29" s="491">
        <v>130</v>
      </c>
      <c r="F29" s="488">
        <v>55</v>
      </c>
      <c r="G29" s="490">
        <v>250</v>
      </c>
      <c r="H29" s="486"/>
    </row>
    <row r="30" spans="1:8" ht="15.75">
      <c r="A30" s="370">
        <v>22</v>
      </c>
      <c r="B30" s="371" t="s">
        <v>921</v>
      </c>
      <c r="C30" s="486">
        <v>704</v>
      </c>
      <c r="D30" s="486">
        <v>704</v>
      </c>
      <c r="E30" s="491">
        <v>24</v>
      </c>
      <c r="F30" s="488">
        <v>32</v>
      </c>
      <c r="G30" s="490">
        <v>420</v>
      </c>
      <c r="H30" s="486"/>
    </row>
    <row r="31" spans="1:8" ht="15.75">
      <c r="A31" s="370">
        <v>23</v>
      </c>
      <c r="B31" s="371" t="s">
        <v>922</v>
      </c>
      <c r="C31" s="486">
        <v>1593</v>
      </c>
      <c r="D31" s="486">
        <v>1569</v>
      </c>
      <c r="E31" s="491">
        <v>20</v>
      </c>
      <c r="F31" s="488">
        <v>21</v>
      </c>
      <c r="G31" s="490">
        <v>241</v>
      </c>
      <c r="H31" s="486"/>
    </row>
    <row r="32" spans="1:8" ht="15.75">
      <c r="A32" s="370">
        <v>24</v>
      </c>
      <c r="B32" s="371" t="s">
        <v>923</v>
      </c>
      <c r="C32" s="486">
        <v>1521</v>
      </c>
      <c r="D32" s="486">
        <v>1521</v>
      </c>
      <c r="E32" s="491">
        <v>17</v>
      </c>
      <c r="F32" s="488">
        <v>28</v>
      </c>
      <c r="G32" s="490">
        <v>158</v>
      </c>
      <c r="H32" s="486"/>
    </row>
    <row r="33" spans="1:8" ht="15.75">
      <c r="A33" s="370">
        <v>25</v>
      </c>
      <c r="B33" s="371" t="s">
        <v>924</v>
      </c>
      <c r="C33" s="486">
        <v>984</v>
      </c>
      <c r="D33" s="486">
        <v>984</v>
      </c>
      <c r="E33" s="491">
        <v>19</v>
      </c>
      <c r="F33" s="488">
        <v>16</v>
      </c>
      <c r="G33" s="490">
        <v>111</v>
      </c>
      <c r="H33" s="486"/>
    </row>
    <row r="34" spans="1:8" ht="15.75">
      <c r="A34" s="370">
        <v>26</v>
      </c>
      <c r="B34" s="371" t="s">
        <v>925</v>
      </c>
      <c r="C34" s="486">
        <v>2072</v>
      </c>
      <c r="D34" s="486">
        <v>2058</v>
      </c>
      <c r="E34" s="491">
        <v>38</v>
      </c>
      <c r="F34" s="488">
        <v>27</v>
      </c>
      <c r="G34" s="490">
        <v>167</v>
      </c>
      <c r="H34" s="486"/>
    </row>
    <row r="35" spans="1:8" ht="15.75">
      <c r="A35" s="370">
        <v>27</v>
      </c>
      <c r="B35" s="371" t="s">
        <v>926</v>
      </c>
      <c r="C35" s="486">
        <v>1352</v>
      </c>
      <c r="D35" s="486">
        <v>1338</v>
      </c>
      <c r="E35" s="491">
        <v>50</v>
      </c>
      <c r="F35" s="488">
        <v>25</v>
      </c>
      <c r="G35" s="490">
        <v>151</v>
      </c>
      <c r="H35" s="486"/>
    </row>
    <row r="36" spans="1:8" ht="15.75">
      <c r="A36" s="370">
        <v>28</v>
      </c>
      <c r="B36" s="371" t="s">
        <v>927</v>
      </c>
      <c r="C36" s="486">
        <v>2014</v>
      </c>
      <c r="D36" s="486">
        <v>2005</v>
      </c>
      <c r="E36" s="491">
        <v>29</v>
      </c>
      <c r="F36" s="488">
        <v>21</v>
      </c>
      <c r="G36" s="490">
        <v>197</v>
      </c>
      <c r="H36" s="486"/>
    </row>
    <row r="37" spans="1:8" ht="15.75">
      <c r="A37" s="370">
        <v>29</v>
      </c>
      <c r="B37" s="371" t="s">
        <v>928</v>
      </c>
      <c r="C37" s="486">
        <v>1494</v>
      </c>
      <c r="D37" s="486">
        <v>1484</v>
      </c>
      <c r="E37" s="491">
        <v>254</v>
      </c>
      <c r="F37" s="488">
        <v>115</v>
      </c>
      <c r="G37" s="490">
        <v>231</v>
      </c>
      <c r="H37" s="486"/>
    </row>
    <row r="38" spans="1:8" ht="15.75">
      <c r="A38" s="370">
        <v>30</v>
      </c>
      <c r="B38" s="371" t="s">
        <v>929</v>
      </c>
      <c r="C38" s="486">
        <v>2417</v>
      </c>
      <c r="D38" s="486">
        <v>2378</v>
      </c>
      <c r="E38" s="491">
        <v>158</v>
      </c>
      <c r="F38" s="488">
        <v>14</v>
      </c>
      <c r="G38" s="490">
        <v>109</v>
      </c>
      <c r="H38" s="486"/>
    </row>
    <row r="39" spans="1:8" ht="15.75">
      <c r="A39" s="370">
        <v>31</v>
      </c>
      <c r="B39" s="371" t="s">
        <v>930</v>
      </c>
      <c r="C39" s="486">
        <v>2421</v>
      </c>
      <c r="D39" s="486">
        <v>2421</v>
      </c>
      <c r="E39" s="491">
        <v>181</v>
      </c>
      <c r="F39" s="488">
        <v>21</v>
      </c>
      <c r="G39" s="490">
        <v>141</v>
      </c>
      <c r="H39" s="486"/>
    </row>
    <row r="40" spans="1:12" ht="15.75">
      <c r="A40" s="370">
        <v>32</v>
      </c>
      <c r="B40" s="371" t="s">
        <v>931</v>
      </c>
      <c r="C40" s="486">
        <v>1476</v>
      </c>
      <c r="D40" s="486">
        <v>1458</v>
      </c>
      <c r="E40" s="491">
        <v>28</v>
      </c>
      <c r="F40" s="488">
        <v>30</v>
      </c>
      <c r="G40" s="490">
        <v>251</v>
      </c>
      <c r="H40" s="486"/>
      <c r="L40">
        <f>E41+F41+G41</f>
        <v>16123</v>
      </c>
    </row>
    <row r="41" spans="1:8" ht="15.75">
      <c r="A41" s="372"/>
      <c r="B41" s="373" t="s">
        <v>85</v>
      </c>
      <c r="C41" s="487">
        <f>SUM(C9:C40)</f>
        <v>43283</v>
      </c>
      <c r="D41" s="487">
        <f>SUM(D9:D40)</f>
        <v>43020</v>
      </c>
      <c r="E41" s="203">
        <f>SUM(E9:E40)</f>
        <v>3905</v>
      </c>
      <c r="F41" s="489">
        <f>SUM(F9:F40)</f>
        <v>2194</v>
      </c>
      <c r="G41" s="577">
        <f>SUM(G9:G40)</f>
        <v>10024</v>
      </c>
      <c r="H41" s="8"/>
    </row>
    <row r="42" ht="12.75">
      <c r="A42" s="204"/>
    </row>
    <row r="43" spans="5:10" ht="15">
      <c r="E43" s="13"/>
      <c r="F43" s="619"/>
      <c r="G43" s="619"/>
      <c r="H43" s="619"/>
      <c r="I43" s="619"/>
      <c r="J43" s="619"/>
    </row>
    <row r="44" spans="5:10" ht="15">
      <c r="E44" s="13"/>
      <c r="F44" s="619"/>
      <c r="G44" s="619"/>
      <c r="H44" s="619"/>
      <c r="I44" s="619"/>
      <c r="J44" s="619"/>
    </row>
    <row r="45" spans="1:10" ht="15" customHeight="1">
      <c r="A45" s="312"/>
      <c r="B45" s="312"/>
      <c r="C45" s="312"/>
      <c r="D45" s="312"/>
      <c r="E45" s="14"/>
      <c r="F45" s="14"/>
      <c r="G45" s="14"/>
      <c r="H45" s="642"/>
      <c r="I45" s="642"/>
      <c r="J45" s="643"/>
    </row>
    <row r="46" spans="1:10" ht="15" customHeight="1">
      <c r="A46" s="312"/>
      <c r="B46" s="312"/>
      <c r="C46" s="312"/>
      <c r="D46" s="312"/>
      <c r="E46" s="645"/>
      <c r="F46" s="645"/>
      <c r="G46" s="79"/>
      <c r="H46" s="79"/>
      <c r="I46" s="79"/>
      <c r="J46" s="79"/>
    </row>
    <row r="47" spans="1:10" ht="15" customHeight="1">
      <c r="A47" s="312"/>
      <c r="B47" s="312"/>
      <c r="C47" s="312"/>
      <c r="D47" s="312"/>
      <c r="E47" s="79"/>
      <c r="F47" s="576"/>
      <c r="G47" s="79"/>
      <c r="H47" s="79"/>
      <c r="I47" s="79"/>
      <c r="J47" s="79"/>
    </row>
    <row r="48" spans="1:10" ht="15">
      <c r="A48" s="312"/>
      <c r="C48" s="312"/>
      <c r="D48" s="312"/>
      <c r="E48" s="13"/>
      <c r="F48" s="619"/>
      <c r="G48" s="619"/>
      <c r="H48" s="619"/>
      <c r="I48" s="619"/>
      <c r="J48" s="619"/>
    </row>
    <row r="49" spans="1:13" ht="12.75">
      <c r="A49" s="312"/>
      <c r="B49" s="312"/>
      <c r="C49" s="312"/>
      <c r="D49" s="312"/>
      <c r="K49" s="312"/>
      <c r="L49" s="312"/>
      <c r="M49" s="312"/>
    </row>
  </sheetData>
  <sheetProtection/>
  <mergeCells count="9">
    <mergeCell ref="H45:J45"/>
    <mergeCell ref="E46:F46"/>
    <mergeCell ref="F48:J48"/>
    <mergeCell ref="A1:F1"/>
    <mergeCell ref="A2:G2"/>
    <mergeCell ref="A4:G4"/>
    <mergeCell ref="F6:H6"/>
    <mergeCell ref="F43:J43"/>
    <mergeCell ref="F44:J44"/>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54" r:id="rId1"/>
</worksheet>
</file>

<file path=xl/worksheets/sheet34.xml><?xml version="1.0" encoding="utf-8"?>
<worksheet xmlns="http://schemas.openxmlformats.org/spreadsheetml/2006/main" xmlns:r="http://schemas.openxmlformats.org/officeDocument/2006/relationships">
  <sheetPr>
    <pageSetUpPr fitToPage="1"/>
  </sheetPr>
  <dimension ref="A1:M49"/>
  <sheetViews>
    <sheetView view="pageBreakPreview" zoomScaleSheetLayoutView="100" zoomScalePageLayoutView="0" workbookViewId="0" topLeftCell="A9">
      <selection activeCell="E28" sqref="E28"/>
    </sheetView>
  </sheetViews>
  <sheetFormatPr defaultColWidth="9.140625" defaultRowHeight="12.75"/>
  <cols>
    <col min="1" max="1" width="6.140625" style="0" customWidth="1"/>
    <col min="2" max="2" width="15.57421875" style="0" customWidth="1"/>
    <col min="3" max="3" width="14.7109375" style="0" customWidth="1"/>
    <col min="4" max="4" width="21.00390625" style="0" customWidth="1"/>
    <col min="5" max="5" width="13.7109375" style="0" customWidth="1"/>
    <col min="6" max="6" width="13.57421875" style="0" customWidth="1"/>
    <col min="7" max="7" width="22.00390625" style="0" customWidth="1"/>
    <col min="8" max="8" width="17.421875" style="0" customWidth="1"/>
  </cols>
  <sheetData>
    <row r="1" spans="1:8" ht="18">
      <c r="A1" s="712" t="s">
        <v>0</v>
      </c>
      <c r="B1" s="712"/>
      <c r="C1" s="712"/>
      <c r="D1" s="712"/>
      <c r="E1" s="712"/>
      <c r="F1" s="712"/>
      <c r="H1" s="197" t="s">
        <v>858</v>
      </c>
    </row>
    <row r="2" spans="1:7" ht="21">
      <c r="A2" s="713" t="s">
        <v>690</v>
      </c>
      <c r="B2" s="713"/>
      <c r="C2" s="713"/>
      <c r="D2" s="713"/>
      <c r="E2" s="713"/>
      <c r="F2" s="713"/>
      <c r="G2" s="713"/>
    </row>
    <row r="3" spans="1:2" ht="15">
      <c r="A3" s="199"/>
      <c r="B3" s="199"/>
    </row>
    <row r="4" spans="1:7" ht="18" customHeight="1">
      <c r="A4" s="714" t="s">
        <v>859</v>
      </c>
      <c r="B4" s="714"/>
      <c r="C4" s="714"/>
      <c r="D4" s="714"/>
      <c r="E4" s="714"/>
      <c r="F4" s="714"/>
      <c r="G4" s="714"/>
    </row>
    <row r="5" spans="1:2" ht="15">
      <c r="A5" s="200" t="s">
        <v>1010</v>
      </c>
      <c r="B5" s="200"/>
    </row>
    <row r="6" spans="1:8" ht="15">
      <c r="A6" s="200"/>
      <c r="B6" s="200"/>
      <c r="F6" s="715" t="s">
        <v>768</v>
      </c>
      <c r="G6" s="715"/>
      <c r="H6" s="715"/>
    </row>
    <row r="7" spans="1:8" ht="59.25" customHeight="1">
      <c r="A7" s="306" t="s">
        <v>2</v>
      </c>
      <c r="B7" s="306" t="s">
        <v>3</v>
      </c>
      <c r="C7" s="311" t="s">
        <v>860</v>
      </c>
      <c r="D7" s="311" t="s">
        <v>861</v>
      </c>
      <c r="E7" s="311" t="s">
        <v>862</v>
      </c>
      <c r="F7" s="311" t="s">
        <v>863</v>
      </c>
      <c r="G7" s="345" t="s">
        <v>864</v>
      </c>
      <c r="H7" s="291" t="s">
        <v>865</v>
      </c>
    </row>
    <row r="8" spans="1:8" s="197" customFormat="1" ht="15">
      <c r="A8" s="202" t="s">
        <v>249</v>
      </c>
      <c r="B8" s="202" t="s">
        <v>250</v>
      </c>
      <c r="C8" s="202" t="s">
        <v>251</v>
      </c>
      <c r="D8" s="202" t="s">
        <v>252</v>
      </c>
      <c r="E8" s="202" t="s">
        <v>253</v>
      </c>
      <c r="F8" s="202" t="s">
        <v>254</v>
      </c>
      <c r="G8" s="346" t="s">
        <v>255</v>
      </c>
      <c r="H8" s="237">
        <v>8</v>
      </c>
    </row>
    <row r="9" spans="1:8" s="197" customFormat="1" ht="15">
      <c r="A9" s="370">
        <v>1</v>
      </c>
      <c r="B9" s="371" t="s">
        <v>900</v>
      </c>
      <c r="C9" s="155">
        <v>680</v>
      </c>
      <c r="D9" s="155">
        <v>680</v>
      </c>
      <c r="E9" s="155">
        <v>0</v>
      </c>
      <c r="F9" s="155" t="s">
        <v>976</v>
      </c>
      <c r="G9" s="843" t="s">
        <v>977</v>
      </c>
      <c r="H9" s="843" t="s">
        <v>978</v>
      </c>
    </row>
    <row r="10" spans="1:8" s="197" customFormat="1" ht="15">
      <c r="A10" s="370">
        <v>2</v>
      </c>
      <c r="B10" s="371" t="s">
        <v>901</v>
      </c>
      <c r="C10" s="155">
        <v>968</v>
      </c>
      <c r="D10" s="155">
        <v>637</v>
      </c>
      <c r="E10" s="155">
        <v>0</v>
      </c>
      <c r="F10" s="155" t="s">
        <v>976</v>
      </c>
      <c r="G10" s="843"/>
      <c r="H10" s="843"/>
    </row>
    <row r="11" spans="1:8" s="197" customFormat="1" ht="15">
      <c r="A11" s="370">
        <v>3</v>
      </c>
      <c r="B11" s="371" t="s">
        <v>902</v>
      </c>
      <c r="C11" s="155">
        <v>2112</v>
      </c>
      <c r="D11" s="155">
        <v>1491</v>
      </c>
      <c r="E11" s="155">
        <v>0</v>
      </c>
      <c r="F11" s="155" t="s">
        <v>976</v>
      </c>
      <c r="G11" s="843"/>
      <c r="H11" s="843"/>
    </row>
    <row r="12" spans="1:8" s="197" customFormat="1" ht="15">
      <c r="A12" s="370">
        <v>4</v>
      </c>
      <c r="B12" s="371" t="s">
        <v>903</v>
      </c>
      <c r="C12" s="155">
        <v>2538</v>
      </c>
      <c r="D12" s="155">
        <v>1280</v>
      </c>
      <c r="E12" s="155">
        <v>0</v>
      </c>
      <c r="F12" s="155" t="s">
        <v>976</v>
      </c>
      <c r="G12" s="843"/>
      <c r="H12" s="843"/>
    </row>
    <row r="13" spans="1:8" s="197" customFormat="1" ht="15">
      <c r="A13" s="370">
        <v>5</v>
      </c>
      <c r="B13" s="371" t="s">
        <v>904</v>
      </c>
      <c r="C13" s="155">
        <v>2250</v>
      </c>
      <c r="D13" s="155">
        <v>1495</v>
      </c>
      <c r="E13" s="155">
        <v>0</v>
      </c>
      <c r="F13" s="155" t="s">
        <v>976</v>
      </c>
      <c r="G13" s="843"/>
      <c r="H13" s="843"/>
    </row>
    <row r="14" spans="1:8" s="197" customFormat="1" ht="15">
      <c r="A14" s="370">
        <v>6</v>
      </c>
      <c r="B14" s="371" t="s">
        <v>905</v>
      </c>
      <c r="C14" s="155">
        <v>2448</v>
      </c>
      <c r="D14" s="155">
        <v>2220</v>
      </c>
      <c r="E14" s="155">
        <v>0</v>
      </c>
      <c r="F14" s="155" t="s">
        <v>976</v>
      </c>
      <c r="G14" s="843"/>
      <c r="H14" s="843"/>
    </row>
    <row r="15" spans="1:8" s="197" customFormat="1" ht="15">
      <c r="A15" s="370">
        <v>7</v>
      </c>
      <c r="B15" s="371" t="s">
        <v>906</v>
      </c>
      <c r="C15" s="155">
        <v>1891</v>
      </c>
      <c r="D15" s="155">
        <v>1647</v>
      </c>
      <c r="E15" s="155">
        <v>0</v>
      </c>
      <c r="F15" s="155" t="s">
        <v>976</v>
      </c>
      <c r="G15" s="843"/>
      <c r="H15" s="843"/>
    </row>
    <row r="16" spans="1:8" s="197" customFormat="1" ht="15">
      <c r="A16" s="370">
        <v>8</v>
      </c>
      <c r="B16" s="371" t="s">
        <v>907</v>
      </c>
      <c r="C16" s="155">
        <v>2597</v>
      </c>
      <c r="D16" s="155">
        <v>1845</v>
      </c>
      <c r="E16" s="155">
        <v>0</v>
      </c>
      <c r="F16" s="155" t="s">
        <v>976</v>
      </c>
      <c r="G16" s="843"/>
      <c r="H16" s="843"/>
    </row>
    <row r="17" spans="1:8" ht="12.75">
      <c r="A17" s="370">
        <v>9</v>
      </c>
      <c r="B17" s="371" t="s">
        <v>908</v>
      </c>
      <c r="C17" s="155">
        <v>1046</v>
      </c>
      <c r="D17" s="155">
        <v>860</v>
      </c>
      <c r="E17" s="155">
        <v>0</v>
      </c>
      <c r="F17" s="155" t="s">
        <v>976</v>
      </c>
      <c r="G17" s="843"/>
      <c r="H17" s="843"/>
    </row>
    <row r="18" spans="1:8" ht="12.75">
      <c r="A18" s="370">
        <v>10</v>
      </c>
      <c r="B18" s="371" t="s">
        <v>909</v>
      </c>
      <c r="C18" s="155">
        <v>1182</v>
      </c>
      <c r="D18" s="155">
        <v>1182</v>
      </c>
      <c r="E18" s="155">
        <v>0</v>
      </c>
      <c r="F18" s="155" t="s">
        <v>976</v>
      </c>
      <c r="G18" s="843"/>
      <c r="H18" s="843"/>
    </row>
    <row r="19" spans="1:8" ht="12.75">
      <c r="A19" s="370">
        <v>11</v>
      </c>
      <c r="B19" s="371" t="s">
        <v>910</v>
      </c>
      <c r="C19" s="155">
        <v>2337</v>
      </c>
      <c r="D19" s="155">
        <v>2032</v>
      </c>
      <c r="E19" s="155">
        <v>0</v>
      </c>
      <c r="F19" s="155" t="s">
        <v>976</v>
      </c>
      <c r="G19" s="843"/>
      <c r="H19" s="843"/>
    </row>
    <row r="20" spans="1:8" ht="12.75">
      <c r="A20" s="370">
        <v>12</v>
      </c>
      <c r="B20" s="371" t="s">
        <v>911</v>
      </c>
      <c r="C20" s="155">
        <v>2069</v>
      </c>
      <c r="D20" s="155">
        <v>1996</v>
      </c>
      <c r="E20" s="155">
        <v>0</v>
      </c>
      <c r="F20" s="155" t="s">
        <v>976</v>
      </c>
      <c r="G20" s="843"/>
      <c r="H20" s="843"/>
    </row>
    <row r="21" spans="1:8" ht="12.75">
      <c r="A21" s="370">
        <v>13</v>
      </c>
      <c r="B21" s="371" t="s">
        <v>912</v>
      </c>
      <c r="C21" s="155">
        <v>2072</v>
      </c>
      <c r="D21" s="155">
        <v>1242</v>
      </c>
      <c r="E21" s="155">
        <v>0</v>
      </c>
      <c r="F21" s="155" t="s">
        <v>976</v>
      </c>
      <c r="G21" s="843"/>
      <c r="H21" s="843"/>
    </row>
    <row r="22" spans="1:8" ht="12.75">
      <c r="A22" s="370">
        <v>14</v>
      </c>
      <c r="B22" s="371" t="s">
        <v>913</v>
      </c>
      <c r="C22" s="155">
        <v>1148</v>
      </c>
      <c r="D22" s="155">
        <v>724</v>
      </c>
      <c r="E22" s="155">
        <v>0</v>
      </c>
      <c r="F22" s="155" t="s">
        <v>976</v>
      </c>
      <c r="G22" s="843"/>
      <c r="H22" s="843"/>
    </row>
    <row r="23" spans="1:8" ht="12.75">
      <c r="A23" s="370">
        <v>15</v>
      </c>
      <c r="B23" s="371" t="s">
        <v>914</v>
      </c>
      <c r="C23" s="155">
        <v>659</v>
      </c>
      <c r="D23" s="155">
        <v>197</v>
      </c>
      <c r="E23" s="155">
        <v>0</v>
      </c>
      <c r="F23" s="155" t="s">
        <v>976</v>
      </c>
      <c r="G23" s="843"/>
      <c r="H23" s="843"/>
    </row>
    <row r="24" spans="1:8" ht="12.75">
      <c r="A24" s="370">
        <v>16</v>
      </c>
      <c r="B24" s="371" t="s">
        <v>915</v>
      </c>
      <c r="C24" s="155">
        <v>700</v>
      </c>
      <c r="D24" s="155">
        <v>429</v>
      </c>
      <c r="E24" s="155">
        <v>0</v>
      </c>
      <c r="F24" s="155" t="s">
        <v>976</v>
      </c>
      <c r="G24" s="843"/>
      <c r="H24" s="843"/>
    </row>
    <row r="25" spans="1:8" ht="12.75">
      <c r="A25" s="370">
        <v>17</v>
      </c>
      <c r="B25" s="371" t="s">
        <v>916</v>
      </c>
      <c r="C25" s="155">
        <v>2223</v>
      </c>
      <c r="D25" s="155">
        <v>1850</v>
      </c>
      <c r="E25" s="155">
        <v>0</v>
      </c>
      <c r="F25" s="155" t="s">
        <v>976</v>
      </c>
      <c r="G25" s="843"/>
      <c r="H25" s="843"/>
    </row>
    <row r="26" spans="1:8" ht="12.75">
      <c r="A26" s="370">
        <v>18</v>
      </c>
      <c r="B26" s="371" t="s">
        <v>917</v>
      </c>
      <c r="C26" s="155">
        <v>1679</v>
      </c>
      <c r="D26" s="155">
        <v>1375</v>
      </c>
      <c r="E26" s="155">
        <v>0</v>
      </c>
      <c r="F26" s="155" t="s">
        <v>976</v>
      </c>
      <c r="G26" s="843"/>
      <c r="H26" s="843"/>
    </row>
    <row r="27" spans="1:8" ht="12.75">
      <c r="A27" s="370">
        <v>19</v>
      </c>
      <c r="B27" s="371" t="s">
        <v>918</v>
      </c>
      <c r="C27" s="155">
        <v>2383</v>
      </c>
      <c r="D27" s="155">
        <v>1817</v>
      </c>
      <c r="E27" s="155">
        <v>0</v>
      </c>
      <c r="F27" s="155" t="s">
        <v>976</v>
      </c>
      <c r="G27" s="843"/>
      <c r="H27" s="843"/>
    </row>
    <row r="28" spans="1:8" ht="12.75">
      <c r="A28" s="370">
        <v>20</v>
      </c>
      <c r="B28" s="371" t="s">
        <v>919</v>
      </c>
      <c r="C28" s="155">
        <v>1522</v>
      </c>
      <c r="D28" s="155">
        <v>1378</v>
      </c>
      <c r="E28" s="155">
        <v>0</v>
      </c>
      <c r="F28" s="155" t="s">
        <v>976</v>
      </c>
      <c r="G28" s="843"/>
      <c r="H28" s="843"/>
    </row>
    <row r="29" spans="1:8" ht="12.75">
      <c r="A29" s="370">
        <v>21</v>
      </c>
      <c r="B29" s="371" t="s">
        <v>920</v>
      </c>
      <c r="C29" s="155">
        <v>2614</v>
      </c>
      <c r="D29" s="155">
        <v>2307</v>
      </c>
      <c r="E29" s="155">
        <v>0</v>
      </c>
      <c r="F29" s="155" t="s">
        <v>976</v>
      </c>
      <c r="G29" s="843"/>
      <c r="H29" s="843"/>
    </row>
    <row r="30" spans="1:8" ht="12.75">
      <c r="A30" s="370">
        <v>22</v>
      </c>
      <c r="B30" s="371" t="s">
        <v>921</v>
      </c>
      <c r="C30" s="155">
        <v>1137</v>
      </c>
      <c r="D30" s="155">
        <v>1046</v>
      </c>
      <c r="E30" s="155">
        <v>0</v>
      </c>
      <c r="F30" s="155" t="s">
        <v>976</v>
      </c>
      <c r="G30" s="843"/>
      <c r="H30" s="843"/>
    </row>
    <row r="31" spans="1:8" ht="12.75">
      <c r="A31" s="370">
        <v>23</v>
      </c>
      <c r="B31" s="371" t="s">
        <v>922</v>
      </c>
      <c r="C31" s="155">
        <v>3284</v>
      </c>
      <c r="D31" s="155">
        <v>2892</v>
      </c>
      <c r="E31" s="155">
        <v>0</v>
      </c>
      <c r="F31" s="155" t="s">
        <v>976</v>
      </c>
      <c r="G31" s="843"/>
      <c r="H31" s="843"/>
    </row>
    <row r="32" spans="1:8" ht="12.75">
      <c r="A32" s="370">
        <v>24</v>
      </c>
      <c r="B32" s="371" t="s">
        <v>923</v>
      </c>
      <c r="C32" s="155">
        <v>2467</v>
      </c>
      <c r="D32" s="155">
        <v>1715</v>
      </c>
      <c r="E32" s="155">
        <v>0</v>
      </c>
      <c r="F32" s="155" t="s">
        <v>976</v>
      </c>
      <c r="G32" s="843"/>
      <c r="H32" s="843"/>
    </row>
    <row r="33" spans="1:8" ht="12.75">
      <c r="A33" s="370">
        <v>25</v>
      </c>
      <c r="B33" s="371" t="s">
        <v>924</v>
      </c>
      <c r="C33" s="155">
        <v>2947</v>
      </c>
      <c r="D33" s="155">
        <v>2387</v>
      </c>
      <c r="E33" s="155">
        <v>0</v>
      </c>
      <c r="F33" s="155" t="s">
        <v>976</v>
      </c>
      <c r="G33" s="843"/>
      <c r="H33" s="843"/>
    </row>
    <row r="34" spans="1:8" ht="12.75">
      <c r="A34" s="370">
        <v>26</v>
      </c>
      <c r="B34" s="371" t="s">
        <v>925</v>
      </c>
      <c r="C34" s="155">
        <v>1501</v>
      </c>
      <c r="D34" s="155">
        <v>1128</v>
      </c>
      <c r="E34" s="155">
        <v>0</v>
      </c>
      <c r="F34" s="155" t="s">
        <v>976</v>
      </c>
      <c r="G34" s="843"/>
      <c r="H34" s="843"/>
    </row>
    <row r="35" spans="1:8" ht="12.75">
      <c r="A35" s="370">
        <v>27</v>
      </c>
      <c r="B35" s="371" t="s">
        <v>926</v>
      </c>
      <c r="C35" s="155">
        <v>2384</v>
      </c>
      <c r="D35" s="155">
        <v>1495</v>
      </c>
      <c r="E35" s="155">
        <v>0</v>
      </c>
      <c r="F35" s="155" t="s">
        <v>976</v>
      </c>
      <c r="G35" s="843"/>
      <c r="H35" s="843"/>
    </row>
    <row r="36" spans="1:8" ht="12.75">
      <c r="A36" s="370">
        <v>28</v>
      </c>
      <c r="B36" s="371" t="s">
        <v>927</v>
      </c>
      <c r="C36" s="155">
        <v>2576</v>
      </c>
      <c r="D36" s="155">
        <v>1843</v>
      </c>
      <c r="E36" s="155">
        <v>0</v>
      </c>
      <c r="F36" s="155" t="s">
        <v>976</v>
      </c>
      <c r="G36" s="843"/>
      <c r="H36" s="843"/>
    </row>
    <row r="37" spans="1:8" ht="12.75">
      <c r="A37" s="370">
        <v>29</v>
      </c>
      <c r="B37" s="371" t="s">
        <v>928</v>
      </c>
      <c r="C37" s="155">
        <v>1751</v>
      </c>
      <c r="D37" s="155">
        <v>1751</v>
      </c>
      <c r="E37" s="155">
        <v>0</v>
      </c>
      <c r="F37" s="155" t="s">
        <v>976</v>
      </c>
      <c r="G37" s="843"/>
      <c r="H37" s="843"/>
    </row>
    <row r="38" spans="1:8" ht="12.75">
      <c r="A38" s="370">
        <v>30</v>
      </c>
      <c r="B38" s="371" t="s">
        <v>929</v>
      </c>
      <c r="C38" s="155">
        <v>3781</v>
      </c>
      <c r="D38" s="155">
        <v>2416</v>
      </c>
      <c r="E38" s="155">
        <v>0</v>
      </c>
      <c r="F38" s="155" t="s">
        <v>976</v>
      </c>
      <c r="G38" s="843"/>
      <c r="H38" s="843"/>
    </row>
    <row r="39" spans="1:8" ht="12.75">
      <c r="A39" s="370">
        <v>31</v>
      </c>
      <c r="B39" s="371" t="s">
        <v>930</v>
      </c>
      <c r="C39" s="155">
        <v>3828</v>
      </c>
      <c r="D39" s="155">
        <v>2424</v>
      </c>
      <c r="E39" s="155">
        <v>0</v>
      </c>
      <c r="F39" s="155" t="s">
        <v>976</v>
      </c>
      <c r="G39" s="843"/>
      <c r="H39" s="843"/>
    </row>
    <row r="40" spans="1:8" ht="12.75">
      <c r="A40" s="370">
        <v>32</v>
      </c>
      <c r="B40" s="371" t="s">
        <v>931</v>
      </c>
      <c r="C40" s="155">
        <v>2234</v>
      </c>
      <c r="D40" s="155">
        <v>2234</v>
      </c>
      <c r="E40" s="155">
        <v>0</v>
      </c>
      <c r="F40" s="155" t="s">
        <v>976</v>
      </c>
      <c r="G40" s="843"/>
      <c r="H40" s="843"/>
    </row>
    <row r="41" spans="1:8" ht="12.75">
      <c r="A41" s="372"/>
      <c r="B41" s="373" t="s">
        <v>85</v>
      </c>
      <c r="C41" s="485">
        <f>SUM(C9:C40)</f>
        <v>65008</v>
      </c>
      <c r="D41" s="485">
        <f>SUM(D9:D40)</f>
        <v>50015</v>
      </c>
      <c r="E41" s="485"/>
      <c r="F41" s="485"/>
      <c r="G41" s="485"/>
      <c r="H41" s="485"/>
    </row>
    <row r="42" ht="12.75">
      <c r="A42" s="204"/>
    </row>
    <row r="43" spans="5:10" ht="15">
      <c r="E43" s="13"/>
      <c r="F43" s="619" t="s">
        <v>887</v>
      </c>
      <c r="G43" s="619"/>
      <c r="H43" s="619"/>
      <c r="I43" s="619"/>
      <c r="J43" s="619"/>
    </row>
    <row r="44" spans="5:10" ht="15">
      <c r="E44" s="13"/>
      <c r="F44" s="619" t="s">
        <v>888</v>
      </c>
      <c r="G44" s="619"/>
      <c r="H44" s="619"/>
      <c r="I44" s="619"/>
      <c r="J44" s="619"/>
    </row>
    <row r="45" spans="1:10" ht="15" customHeight="1">
      <c r="A45" s="312"/>
      <c r="B45" s="312"/>
      <c r="C45" s="312"/>
      <c r="D45" s="312"/>
      <c r="E45" s="14"/>
      <c r="F45" s="14"/>
      <c r="G45" s="14"/>
      <c r="H45" s="642"/>
      <c r="I45" s="642"/>
      <c r="J45" s="643"/>
    </row>
    <row r="46" spans="1:10" ht="15" customHeight="1">
      <c r="A46" s="312"/>
      <c r="B46" s="312"/>
      <c r="C46" s="312"/>
      <c r="D46" s="312"/>
      <c r="E46" s="645" t="s">
        <v>889</v>
      </c>
      <c r="F46" s="645"/>
      <c r="G46" s="79"/>
      <c r="H46" s="79"/>
      <c r="I46" s="79"/>
      <c r="J46" s="79"/>
    </row>
    <row r="47" spans="1:10" ht="15" customHeight="1">
      <c r="A47" s="312"/>
      <c r="B47" s="312"/>
      <c r="C47" s="312"/>
      <c r="D47" s="312"/>
      <c r="E47" s="79"/>
      <c r="F47" s="79"/>
      <c r="G47" s="79"/>
      <c r="H47" s="79"/>
      <c r="I47" s="79"/>
      <c r="J47" s="79"/>
    </row>
    <row r="48" spans="1:10" ht="15">
      <c r="A48" s="312"/>
      <c r="C48" s="312"/>
      <c r="D48" s="312"/>
      <c r="E48" s="13"/>
      <c r="F48" s="619" t="s">
        <v>890</v>
      </c>
      <c r="G48" s="619"/>
      <c r="H48" s="619"/>
      <c r="I48" s="619"/>
      <c r="J48" s="619"/>
    </row>
    <row r="49" spans="1:13" ht="12.75">
      <c r="A49" s="312"/>
      <c r="B49" s="312"/>
      <c r="C49" s="312"/>
      <c r="D49" s="312"/>
      <c r="E49" s="14"/>
      <c r="F49" s="14"/>
      <c r="G49" s="14"/>
      <c r="H49" s="14"/>
      <c r="I49" s="14"/>
      <c r="J49" s="14"/>
      <c r="K49" s="312"/>
      <c r="L49" s="312"/>
      <c r="M49" s="312"/>
    </row>
  </sheetData>
  <sheetProtection/>
  <mergeCells count="11">
    <mergeCell ref="H9:H40"/>
    <mergeCell ref="H45:J45"/>
    <mergeCell ref="E46:F46"/>
    <mergeCell ref="F48:J48"/>
    <mergeCell ref="A1:F1"/>
    <mergeCell ref="A2:G2"/>
    <mergeCell ref="A4:G4"/>
    <mergeCell ref="F6:H6"/>
    <mergeCell ref="F43:J43"/>
    <mergeCell ref="F44:J44"/>
    <mergeCell ref="G9:G4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4" r:id="rId1"/>
</worksheet>
</file>

<file path=xl/worksheets/sheet35.xml><?xml version="1.0" encoding="utf-8"?>
<worksheet xmlns="http://schemas.openxmlformats.org/spreadsheetml/2006/main" xmlns:r="http://schemas.openxmlformats.org/officeDocument/2006/relationships">
  <sheetPr>
    <pageSetUpPr fitToPage="1"/>
  </sheetPr>
  <dimension ref="A1:S35"/>
  <sheetViews>
    <sheetView view="pageBreakPreview" zoomScale="90" zoomScaleSheetLayoutView="90" zoomScalePageLayoutView="0" workbookViewId="0" topLeftCell="A9">
      <selection activeCell="F28" sqref="F28"/>
    </sheetView>
  </sheetViews>
  <sheetFormatPr defaultColWidth="9.140625" defaultRowHeight="12.75"/>
  <cols>
    <col min="1" max="1" width="10.28125" style="0" customWidth="1"/>
    <col min="2" max="2" width="12.00390625" style="0" customWidth="1"/>
    <col min="3" max="3" width="16.28125" style="0" customWidth="1"/>
    <col min="4" max="4" width="15.8515625" style="0" customWidth="1"/>
    <col min="5" max="5" width="11.57421875" style="0" customWidth="1"/>
    <col min="6" max="6" width="15.00390625" style="0" customWidth="1"/>
    <col min="7" max="7" width="9.7109375" style="0" customWidth="1"/>
    <col min="8" max="8" width="15.140625" style="0" customWidth="1"/>
    <col min="9" max="9" width="16.57421875" style="0" customWidth="1"/>
    <col min="10" max="10" width="18.28125" style="0" customWidth="1"/>
    <col min="11" max="11" width="14.140625" style="0" customWidth="1"/>
  </cols>
  <sheetData>
    <row r="1" spans="4:10" ht="15">
      <c r="D1" s="634"/>
      <c r="E1" s="634"/>
      <c r="H1" s="40"/>
      <c r="I1" s="780" t="s">
        <v>64</v>
      </c>
      <c r="J1" s="780"/>
    </row>
    <row r="2" spans="1:10" ht="15">
      <c r="A2" s="619" t="s">
        <v>0</v>
      </c>
      <c r="B2" s="619"/>
      <c r="C2" s="619"/>
      <c r="D2" s="619"/>
      <c r="E2" s="619"/>
      <c r="F2" s="619"/>
      <c r="G2" s="619"/>
      <c r="H2" s="619"/>
      <c r="I2" s="619"/>
      <c r="J2" s="619"/>
    </row>
    <row r="3" spans="1:10" ht="20.25">
      <c r="A3" s="632" t="s">
        <v>690</v>
      </c>
      <c r="B3" s="632"/>
      <c r="C3" s="632"/>
      <c r="D3" s="632"/>
      <c r="E3" s="632"/>
      <c r="F3" s="632"/>
      <c r="G3" s="632"/>
      <c r="H3" s="632"/>
      <c r="I3" s="632"/>
      <c r="J3" s="632"/>
    </row>
    <row r="4" ht="10.5" customHeight="1"/>
    <row r="5" spans="1:11" s="14" customFormat="1" ht="24.75" customHeight="1">
      <c r="A5" s="735" t="s">
        <v>424</v>
      </c>
      <c r="B5" s="735"/>
      <c r="C5" s="735"/>
      <c r="D5" s="735"/>
      <c r="E5" s="735"/>
      <c r="F5" s="735"/>
      <c r="G5" s="735"/>
      <c r="H5" s="735"/>
      <c r="I5" s="735"/>
      <c r="J5" s="735"/>
      <c r="K5" s="735"/>
    </row>
    <row r="6" spans="1:10" s="14" customFormat="1" ht="15.75" customHeight="1">
      <c r="A6" s="43"/>
      <c r="B6" s="43"/>
      <c r="C6" s="43"/>
      <c r="D6" s="43"/>
      <c r="E6" s="43"/>
      <c r="F6" s="43"/>
      <c r="G6" s="43"/>
      <c r="H6" s="43"/>
      <c r="I6" s="43"/>
      <c r="J6" s="43"/>
    </row>
    <row r="7" spans="1:11" s="14" customFormat="1" ht="12.75">
      <c r="A7" s="635" t="s">
        <v>1011</v>
      </c>
      <c r="B7" s="635"/>
      <c r="E7" s="787"/>
      <c r="F7" s="787"/>
      <c r="G7" s="787"/>
      <c r="H7" s="787"/>
      <c r="I7" s="787" t="s">
        <v>770</v>
      </c>
      <c r="J7" s="787"/>
      <c r="K7" s="787"/>
    </row>
    <row r="8" spans="3:10" s="12" customFormat="1" ht="15.75" hidden="1">
      <c r="C8" s="619" t="s">
        <v>13</v>
      </c>
      <c r="D8" s="619"/>
      <c r="E8" s="619"/>
      <c r="F8" s="619"/>
      <c r="G8" s="619"/>
      <c r="H8" s="619"/>
      <c r="I8" s="619"/>
      <c r="J8" s="619"/>
    </row>
    <row r="9" spans="1:19" ht="23.25" customHeight="1">
      <c r="A9" s="781" t="s">
        <v>20</v>
      </c>
      <c r="B9" s="781" t="s">
        <v>54</v>
      </c>
      <c r="C9" s="596" t="s">
        <v>450</v>
      </c>
      <c r="D9" s="598"/>
      <c r="E9" s="596" t="s">
        <v>34</v>
      </c>
      <c r="F9" s="598"/>
      <c r="G9" s="596" t="s">
        <v>35</v>
      </c>
      <c r="H9" s="598"/>
      <c r="I9" s="628" t="s">
        <v>100</v>
      </c>
      <c r="J9" s="628"/>
      <c r="K9" s="781" t="s">
        <v>502</v>
      </c>
      <c r="R9" s="8"/>
      <c r="S9" s="11"/>
    </row>
    <row r="10" spans="1:11" s="13" customFormat="1" ht="42" customHeight="1">
      <c r="A10" s="782"/>
      <c r="B10" s="782"/>
      <c r="C10" s="5" t="s">
        <v>36</v>
      </c>
      <c r="D10" s="5" t="s">
        <v>99</v>
      </c>
      <c r="E10" s="5" t="s">
        <v>36</v>
      </c>
      <c r="F10" s="5" t="s">
        <v>99</v>
      </c>
      <c r="G10" s="5" t="s">
        <v>36</v>
      </c>
      <c r="H10" s="5" t="s">
        <v>99</v>
      </c>
      <c r="I10" s="5" t="s">
        <v>128</v>
      </c>
      <c r="J10" s="5" t="s">
        <v>129</v>
      </c>
      <c r="K10" s="782"/>
    </row>
    <row r="11" spans="1:11" ht="12.75">
      <c r="A11" s="145">
        <v>1</v>
      </c>
      <c r="B11" s="145">
        <v>2</v>
      </c>
      <c r="C11" s="145">
        <v>3</v>
      </c>
      <c r="D11" s="145">
        <v>4</v>
      </c>
      <c r="E11" s="145">
        <v>5</v>
      </c>
      <c r="F11" s="145">
        <v>6</v>
      </c>
      <c r="G11" s="145">
        <v>7</v>
      </c>
      <c r="H11" s="145">
        <v>8</v>
      </c>
      <c r="I11" s="145">
        <v>9</v>
      </c>
      <c r="J11" s="145">
        <v>10</v>
      </c>
      <c r="K11" s="3">
        <v>11</v>
      </c>
    </row>
    <row r="12" spans="1:11" ht="15.75" customHeight="1">
      <c r="A12" s="7">
        <v>1</v>
      </c>
      <c r="B12" s="16" t="s">
        <v>362</v>
      </c>
      <c r="C12" s="483">
        <v>457</v>
      </c>
      <c r="D12" s="484">
        <v>274.3</v>
      </c>
      <c r="E12" s="483">
        <v>457</v>
      </c>
      <c r="F12" s="484">
        <v>274.3</v>
      </c>
      <c r="G12" s="483">
        <v>0</v>
      </c>
      <c r="H12" s="483">
        <v>0</v>
      </c>
      <c r="I12" s="483">
        <f>C12-E12-G12</f>
        <v>0</v>
      </c>
      <c r="J12" s="484">
        <f>D12-F12-H12</f>
        <v>0</v>
      </c>
      <c r="K12" s="8"/>
    </row>
    <row r="13" spans="1:11" ht="15.75" customHeight="1">
      <c r="A13" s="7">
        <v>2</v>
      </c>
      <c r="B13" s="16" t="s">
        <v>363</v>
      </c>
      <c r="C13" s="483">
        <v>1034</v>
      </c>
      <c r="D13" s="484">
        <v>620.4</v>
      </c>
      <c r="E13" s="483">
        <v>1034</v>
      </c>
      <c r="F13" s="484">
        <v>620.4</v>
      </c>
      <c r="G13" s="483">
        <v>0</v>
      </c>
      <c r="H13" s="484">
        <v>0</v>
      </c>
      <c r="I13" s="483">
        <f aca="true" t="shared" si="0" ref="I13:I24">C13-E13-G13</f>
        <v>0</v>
      </c>
      <c r="J13" s="484">
        <f aca="true" t="shared" si="1" ref="J13:J24">D13-F13-H13</f>
        <v>0</v>
      </c>
      <c r="K13" s="8"/>
    </row>
    <row r="14" spans="1:11" ht="15.75" customHeight="1">
      <c r="A14" s="7">
        <v>3</v>
      </c>
      <c r="B14" s="16" t="s">
        <v>364</v>
      </c>
      <c r="C14" s="483">
        <v>3804</v>
      </c>
      <c r="D14" s="484">
        <v>2282.4</v>
      </c>
      <c r="E14" s="483">
        <v>3448</v>
      </c>
      <c r="F14" s="484">
        <v>2068.8</v>
      </c>
      <c r="G14" s="483">
        <v>22</v>
      </c>
      <c r="H14" s="484">
        <v>13.2</v>
      </c>
      <c r="I14" s="483">
        <v>334</v>
      </c>
      <c r="J14" s="484">
        <v>200.4</v>
      </c>
      <c r="K14" s="8"/>
    </row>
    <row r="15" spans="1:11" ht="15.75" customHeight="1">
      <c r="A15" s="7">
        <v>4</v>
      </c>
      <c r="B15" s="16" t="s">
        <v>365</v>
      </c>
      <c r="C15" s="483">
        <v>0</v>
      </c>
      <c r="D15" s="484">
        <v>0</v>
      </c>
      <c r="E15" s="483">
        <v>0</v>
      </c>
      <c r="F15" s="484">
        <v>0</v>
      </c>
      <c r="G15" s="483">
        <v>0</v>
      </c>
      <c r="H15" s="484">
        <f>D15-F15</f>
        <v>0</v>
      </c>
      <c r="I15" s="483">
        <f t="shared" si="0"/>
        <v>0</v>
      </c>
      <c r="J15" s="484">
        <f t="shared" si="1"/>
        <v>0</v>
      </c>
      <c r="K15" s="8"/>
    </row>
    <row r="16" spans="1:11" ht="15.75" customHeight="1">
      <c r="A16" s="7">
        <v>5</v>
      </c>
      <c r="B16" s="16" t="s">
        <v>366</v>
      </c>
      <c r="C16" s="483">
        <v>9045</v>
      </c>
      <c r="D16" s="484">
        <v>14853</v>
      </c>
      <c r="E16" s="483">
        <v>8937</v>
      </c>
      <c r="F16" s="484">
        <v>14690.92</v>
      </c>
      <c r="G16" s="483">
        <v>108</v>
      </c>
      <c r="H16" s="484">
        <f>D16-F16</f>
        <v>162.07999999999993</v>
      </c>
      <c r="I16" s="483">
        <v>0</v>
      </c>
      <c r="J16" s="484">
        <f t="shared" si="1"/>
        <v>0</v>
      </c>
      <c r="K16" s="8"/>
    </row>
    <row r="17" spans="1:11" ht="15.75" customHeight="1">
      <c r="A17" s="7">
        <v>6</v>
      </c>
      <c r="B17" s="16" t="s">
        <v>367</v>
      </c>
      <c r="C17" s="483">
        <v>0</v>
      </c>
      <c r="D17" s="484">
        <v>0</v>
      </c>
      <c r="E17" s="483">
        <v>0</v>
      </c>
      <c r="F17" s="484">
        <v>0</v>
      </c>
      <c r="G17" s="483">
        <v>0</v>
      </c>
      <c r="H17" s="483">
        <v>0</v>
      </c>
      <c r="I17" s="483">
        <f t="shared" si="0"/>
        <v>0</v>
      </c>
      <c r="J17" s="484">
        <f t="shared" si="1"/>
        <v>0</v>
      </c>
      <c r="K17" s="8"/>
    </row>
    <row r="18" spans="1:11" ht="15.75" customHeight="1">
      <c r="A18" s="7">
        <v>7</v>
      </c>
      <c r="B18" s="16" t="s">
        <v>368</v>
      </c>
      <c r="C18" s="483">
        <v>14130</v>
      </c>
      <c r="D18" s="484">
        <v>26977.5</v>
      </c>
      <c r="E18" s="483">
        <v>13916</v>
      </c>
      <c r="F18" s="484">
        <v>25389.35</v>
      </c>
      <c r="G18" s="483">
        <v>214</v>
      </c>
      <c r="H18" s="483">
        <v>1588.15</v>
      </c>
      <c r="I18" s="483">
        <v>0</v>
      </c>
      <c r="J18" s="484">
        <v>0</v>
      </c>
      <c r="K18" s="8"/>
    </row>
    <row r="19" spans="1:11" s="11" customFormat="1" ht="15.75" customHeight="1">
      <c r="A19" s="7">
        <v>8</v>
      </c>
      <c r="B19" s="16" t="s">
        <v>241</v>
      </c>
      <c r="C19" s="746" t="s">
        <v>975</v>
      </c>
      <c r="D19" s="844"/>
      <c r="E19" s="844"/>
      <c r="F19" s="844"/>
      <c r="G19" s="844"/>
      <c r="H19" s="845"/>
      <c r="I19" s="483"/>
      <c r="J19" s="484">
        <f t="shared" si="1"/>
        <v>0</v>
      </c>
      <c r="K19" s="8"/>
    </row>
    <row r="20" spans="1:11" s="11" customFormat="1" ht="15.75" customHeight="1">
      <c r="A20" s="7">
        <v>9</v>
      </c>
      <c r="B20" s="16" t="s">
        <v>343</v>
      </c>
      <c r="C20" s="846"/>
      <c r="D20" s="847"/>
      <c r="E20" s="847"/>
      <c r="F20" s="847"/>
      <c r="G20" s="847"/>
      <c r="H20" s="848"/>
      <c r="I20" s="483">
        <f t="shared" si="0"/>
        <v>0</v>
      </c>
      <c r="J20" s="484">
        <f t="shared" si="1"/>
        <v>0</v>
      </c>
      <c r="K20" s="8"/>
    </row>
    <row r="21" spans="1:11" s="11" customFormat="1" ht="15.75" customHeight="1">
      <c r="A21" s="7">
        <v>10</v>
      </c>
      <c r="B21" s="16" t="s">
        <v>501</v>
      </c>
      <c r="C21" s="846"/>
      <c r="D21" s="847"/>
      <c r="E21" s="847"/>
      <c r="F21" s="847"/>
      <c r="G21" s="847"/>
      <c r="H21" s="848"/>
      <c r="I21" s="483">
        <f t="shared" si="0"/>
        <v>0</v>
      </c>
      <c r="J21" s="484">
        <f t="shared" si="1"/>
        <v>0</v>
      </c>
      <c r="K21" s="8"/>
    </row>
    <row r="22" spans="1:11" s="11" customFormat="1" ht="15.75" customHeight="1">
      <c r="A22" s="7">
        <v>11</v>
      </c>
      <c r="B22" s="16" t="s">
        <v>462</v>
      </c>
      <c r="C22" s="846"/>
      <c r="D22" s="847"/>
      <c r="E22" s="847"/>
      <c r="F22" s="847"/>
      <c r="G22" s="847"/>
      <c r="H22" s="848"/>
      <c r="I22" s="483">
        <f t="shared" si="0"/>
        <v>0</v>
      </c>
      <c r="J22" s="484">
        <f t="shared" si="1"/>
        <v>0</v>
      </c>
      <c r="K22" s="8"/>
    </row>
    <row r="23" spans="1:11" s="11" customFormat="1" ht="15.75" customHeight="1">
      <c r="A23" s="7">
        <v>12</v>
      </c>
      <c r="B23" s="16" t="s">
        <v>500</v>
      </c>
      <c r="C23" s="849"/>
      <c r="D23" s="850"/>
      <c r="E23" s="850"/>
      <c r="F23" s="850"/>
      <c r="G23" s="850"/>
      <c r="H23" s="851"/>
      <c r="I23" s="483">
        <f t="shared" si="0"/>
        <v>0</v>
      </c>
      <c r="J23" s="484">
        <f t="shared" si="1"/>
        <v>0</v>
      </c>
      <c r="K23" s="8"/>
    </row>
    <row r="24" spans="1:11" s="11" customFormat="1" ht="15.75" customHeight="1">
      <c r="A24" s="7">
        <v>13</v>
      </c>
      <c r="B24" s="16" t="s">
        <v>678</v>
      </c>
      <c r="C24" s="8"/>
      <c r="D24" s="8"/>
      <c r="E24" s="8"/>
      <c r="F24" s="8"/>
      <c r="G24" s="8"/>
      <c r="H24" s="8"/>
      <c r="I24" s="483">
        <f t="shared" si="0"/>
        <v>0</v>
      </c>
      <c r="J24" s="484">
        <f t="shared" si="1"/>
        <v>0</v>
      </c>
      <c r="K24" s="8"/>
    </row>
    <row r="25" spans="1:11" s="11" customFormat="1" ht="15.75" customHeight="1">
      <c r="A25" s="3" t="s">
        <v>16</v>
      </c>
      <c r="B25" s="8"/>
      <c r="C25" s="8">
        <f>C12+C13+C14+C16+C18</f>
        <v>28470</v>
      </c>
      <c r="D25" s="461">
        <f>D12+D13+D14+D16+D18</f>
        <v>45007.6</v>
      </c>
      <c r="E25" s="8">
        <f>E12+E13+E14+E16+E18</f>
        <v>27792</v>
      </c>
      <c r="F25" s="8">
        <f>F12+F13+F14+F16+F18</f>
        <v>43043.77</v>
      </c>
      <c r="G25" s="8">
        <f>G12+G13+G14+G16+G18</f>
        <v>344</v>
      </c>
      <c r="H25" s="461">
        <f>H12+H13+H14+H15+H16+H17+H18</f>
        <v>1763.43</v>
      </c>
      <c r="I25" s="483">
        <f>SUM(I12:I24)</f>
        <v>334</v>
      </c>
      <c r="J25" s="484">
        <f>SUM(J12:J24)</f>
        <v>200.4</v>
      </c>
      <c r="K25" s="8"/>
    </row>
    <row r="26" spans="1:8" s="11" customFormat="1" ht="12.75">
      <c r="A26" s="9"/>
      <c r="H26" s="541"/>
    </row>
    <row r="27" spans="1:11" s="11" customFormat="1" ht="12.75">
      <c r="A27" s="9"/>
      <c r="F27" s="19">
        <f>E25+G25+I25</f>
        <v>28470</v>
      </c>
      <c r="G27" s="19"/>
      <c r="H27" s="545"/>
      <c r="I27" s="19"/>
      <c r="J27" s="19"/>
      <c r="K27" s="19"/>
    </row>
    <row r="28" spans="1:11" s="11" customFormat="1" ht="15">
      <c r="A28" s="9"/>
      <c r="F28" s="13"/>
      <c r="G28" s="619" t="s">
        <v>887</v>
      </c>
      <c r="H28" s="619"/>
      <c r="I28" s="619"/>
      <c r="J28" s="619"/>
      <c r="K28" s="619"/>
    </row>
    <row r="29" spans="2:16" s="14" customFormat="1" ht="13.5" customHeight="1">
      <c r="B29" s="79"/>
      <c r="C29" s="79"/>
      <c r="D29" s="79"/>
      <c r="E29" s="79"/>
      <c r="F29" s="13"/>
      <c r="G29" s="619" t="s">
        <v>888</v>
      </c>
      <c r="H29" s="619"/>
      <c r="I29" s="619"/>
      <c r="J29" s="619"/>
      <c r="K29" s="619"/>
      <c r="L29" s="79"/>
      <c r="M29" s="79"/>
      <c r="N29" s="79"/>
      <c r="O29" s="79"/>
      <c r="P29" s="79"/>
    </row>
    <row r="30" spans="1:16" s="14" customFormat="1" ht="12.75" customHeight="1">
      <c r="A30" s="79"/>
      <c r="B30" s="79"/>
      <c r="C30" s="79"/>
      <c r="D30" s="79"/>
      <c r="E30" s="79"/>
      <c r="I30" s="642"/>
      <c r="J30" s="642"/>
      <c r="K30" s="643"/>
      <c r="L30" s="79"/>
      <c r="M30" s="79"/>
      <c r="N30" s="79"/>
      <c r="O30" s="79"/>
      <c r="P30" s="79"/>
    </row>
    <row r="31" spans="1:16" s="14" customFormat="1" ht="12.75" customHeight="1">
      <c r="A31" s="79"/>
      <c r="B31" s="79"/>
      <c r="C31" s="79"/>
      <c r="D31" s="79"/>
      <c r="E31" s="79"/>
      <c r="F31" s="645" t="s">
        <v>889</v>
      </c>
      <c r="G31" s="645"/>
      <c r="H31" s="79"/>
      <c r="I31" s="79"/>
      <c r="J31" s="79"/>
      <c r="K31" s="79"/>
      <c r="L31" s="79"/>
      <c r="M31" s="79"/>
      <c r="N31" s="79"/>
      <c r="O31" s="79"/>
      <c r="P31" s="79"/>
    </row>
    <row r="32" spans="1:11" s="14" customFormat="1" ht="12.75">
      <c r="A32" s="13"/>
      <c r="B32" s="13"/>
      <c r="C32" s="13"/>
      <c r="D32" s="13"/>
      <c r="E32" s="13"/>
      <c r="F32" s="79"/>
      <c r="G32" s="79"/>
      <c r="H32" s="79"/>
      <c r="I32" s="79"/>
      <c r="J32" s="79"/>
      <c r="K32" s="79"/>
    </row>
    <row r="33" spans="1:11" s="14" customFormat="1" ht="15">
      <c r="A33" s="13"/>
      <c r="F33" s="13"/>
      <c r="G33" s="619" t="s">
        <v>890</v>
      </c>
      <c r="H33" s="619"/>
      <c r="I33" s="619"/>
      <c r="J33" s="619"/>
      <c r="K33" s="619"/>
    </row>
    <row r="34" spans="1:11" ht="12.75">
      <c r="A34" s="393"/>
      <c r="B34" s="393"/>
      <c r="C34" s="393"/>
      <c r="D34" s="393"/>
      <c r="E34" s="393"/>
      <c r="F34" s="14"/>
      <c r="G34" s="14"/>
      <c r="H34" s="14"/>
      <c r="I34" s="14"/>
      <c r="J34" s="14"/>
      <c r="K34" s="14"/>
    </row>
    <row r="35" spans="6:11" ht="12.75">
      <c r="F35" s="14"/>
      <c r="G35" s="14"/>
      <c r="H35" s="14"/>
      <c r="I35" s="14"/>
      <c r="J35" s="14"/>
      <c r="K35" s="14"/>
    </row>
  </sheetData>
  <sheetProtection/>
  <mergeCells count="22">
    <mergeCell ref="G33:K33"/>
    <mergeCell ref="D1:E1"/>
    <mergeCell ref="I1:J1"/>
    <mergeCell ref="A2:J2"/>
    <mergeCell ref="A3:J3"/>
    <mergeCell ref="A5:K5"/>
    <mergeCell ref="A7:B7"/>
    <mergeCell ref="E7:H7"/>
    <mergeCell ref="I7:K7"/>
    <mergeCell ref="C8:J8"/>
    <mergeCell ref="A9:A10"/>
    <mergeCell ref="B9:B10"/>
    <mergeCell ref="C9:D9"/>
    <mergeCell ref="E9:F9"/>
    <mergeCell ref="G9:H9"/>
    <mergeCell ref="I9:J9"/>
    <mergeCell ref="K9:K10"/>
    <mergeCell ref="G28:K28"/>
    <mergeCell ref="G29:K29"/>
    <mergeCell ref="I30:K30"/>
    <mergeCell ref="F31:G31"/>
    <mergeCell ref="C19:H23"/>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6" r:id="rId1"/>
</worksheet>
</file>

<file path=xl/worksheets/sheet36.xml><?xml version="1.0" encoding="utf-8"?>
<worksheet xmlns="http://schemas.openxmlformats.org/spreadsheetml/2006/main" xmlns:r="http://schemas.openxmlformats.org/officeDocument/2006/relationships">
  <sheetPr>
    <pageSetUpPr fitToPage="1"/>
  </sheetPr>
  <dimension ref="A1:P54"/>
  <sheetViews>
    <sheetView zoomScaleSheetLayoutView="90" zoomScalePageLayoutView="0" workbookViewId="0" topLeftCell="A25">
      <selection activeCell="A7" sqref="A7:B7"/>
    </sheetView>
  </sheetViews>
  <sheetFormatPr defaultColWidth="9.140625" defaultRowHeight="12.75"/>
  <cols>
    <col min="1" max="1" width="6.00390625" style="0" customWidth="1"/>
    <col min="2" max="2" width="14.8515625" style="0" customWidth="1"/>
    <col min="3" max="3" width="16.28125" style="0" customWidth="1"/>
    <col min="4" max="4" width="15.8515625" style="0" customWidth="1"/>
    <col min="5" max="5" width="11.57421875" style="0" customWidth="1"/>
    <col min="6" max="6" width="15.00390625" style="0" customWidth="1"/>
    <col min="7" max="7" width="9.7109375" style="0" customWidth="1"/>
    <col min="8" max="8" width="15.140625" style="0" customWidth="1"/>
    <col min="9" max="9" width="16.57421875" style="0" customWidth="1"/>
    <col min="10" max="10" width="18.28125" style="0" customWidth="1"/>
    <col min="11" max="11" width="14.140625" style="0" customWidth="1"/>
  </cols>
  <sheetData>
    <row r="1" spans="4:10" ht="15">
      <c r="D1" s="634"/>
      <c r="E1" s="634"/>
      <c r="H1" s="40"/>
      <c r="I1" s="780" t="s">
        <v>369</v>
      </c>
      <c r="J1" s="780"/>
    </row>
    <row r="2" spans="1:10" ht="15">
      <c r="A2" s="619" t="s">
        <v>0</v>
      </c>
      <c r="B2" s="619"/>
      <c r="C2" s="619"/>
      <c r="D2" s="619"/>
      <c r="E2" s="619"/>
      <c r="F2" s="619"/>
      <c r="G2" s="619"/>
      <c r="H2" s="619"/>
      <c r="I2" s="619"/>
      <c r="J2" s="619"/>
    </row>
    <row r="3" spans="1:10" ht="20.25">
      <c r="A3" s="632" t="s">
        <v>692</v>
      </c>
      <c r="B3" s="632"/>
      <c r="C3" s="632"/>
      <c r="D3" s="632"/>
      <c r="E3" s="632"/>
      <c r="F3" s="632"/>
      <c r="G3" s="632"/>
      <c r="H3" s="632"/>
      <c r="I3" s="632"/>
      <c r="J3" s="632"/>
    </row>
    <row r="4" ht="10.5" customHeight="1"/>
    <row r="5" spans="1:11" s="14" customFormat="1" ht="18.75" customHeight="1">
      <c r="A5" s="735" t="s">
        <v>425</v>
      </c>
      <c r="B5" s="735"/>
      <c r="C5" s="735"/>
      <c r="D5" s="735"/>
      <c r="E5" s="735"/>
      <c r="F5" s="735"/>
      <c r="G5" s="735"/>
      <c r="H5" s="735"/>
      <c r="I5" s="735"/>
      <c r="J5" s="735"/>
      <c r="K5" s="735"/>
    </row>
    <row r="6" spans="1:10" s="14" customFormat="1" ht="15.75" customHeight="1">
      <c r="A6" s="43"/>
      <c r="B6" s="43"/>
      <c r="C6" s="43"/>
      <c r="D6" s="43"/>
      <c r="E6" s="43"/>
      <c r="F6" s="43"/>
      <c r="G6" s="43"/>
      <c r="H6" s="43"/>
      <c r="I6" s="43"/>
      <c r="J6" s="43"/>
    </row>
    <row r="7" spans="1:11" s="14" customFormat="1" ht="12.75">
      <c r="A7" s="635" t="s">
        <v>1011</v>
      </c>
      <c r="B7" s="635"/>
      <c r="E7" s="787"/>
      <c r="F7" s="787"/>
      <c r="G7" s="787"/>
      <c r="H7" s="787"/>
      <c r="I7" s="787" t="s">
        <v>770</v>
      </c>
      <c r="J7" s="787"/>
      <c r="K7" s="787"/>
    </row>
    <row r="8" spans="3:10" s="12" customFormat="1" ht="15.75" hidden="1">
      <c r="C8" s="619" t="s">
        <v>13</v>
      </c>
      <c r="D8" s="619"/>
      <c r="E8" s="619"/>
      <c r="F8" s="619"/>
      <c r="G8" s="619"/>
      <c r="H8" s="619"/>
      <c r="I8" s="619"/>
      <c r="J8" s="619"/>
    </row>
    <row r="9" spans="1:16" ht="30" customHeight="1">
      <c r="A9" s="781" t="s">
        <v>20</v>
      </c>
      <c r="B9" s="781" t="s">
        <v>33</v>
      </c>
      <c r="C9" s="596" t="s">
        <v>755</v>
      </c>
      <c r="D9" s="598"/>
      <c r="E9" s="596" t="s">
        <v>34</v>
      </c>
      <c r="F9" s="598"/>
      <c r="G9" s="596" t="s">
        <v>35</v>
      </c>
      <c r="H9" s="598"/>
      <c r="I9" s="628" t="s">
        <v>100</v>
      </c>
      <c r="J9" s="628"/>
      <c r="K9" s="781" t="s">
        <v>227</v>
      </c>
      <c r="O9" s="8"/>
      <c r="P9" s="11"/>
    </row>
    <row r="10" spans="1:11" s="13" customFormat="1" ht="42" customHeight="1">
      <c r="A10" s="782"/>
      <c r="B10" s="782"/>
      <c r="C10" s="5" t="s">
        <v>36</v>
      </c>
      <c r="D10" s="5" t="s">
        <v>99</v>
      </c>
      <c r="E10" s="5" t="s">
        <v>36</v>
      </c>
      <c r="F10" s="5" t="s">
        <v>99</v>
      </c>
      <c r="G10" s="5" t="s">
        <v>36</v>
      </c>
      <c r="H10" s="5" t="s">
        <v>99</v>
      </c>
      <c r="I10" s="5" t="s">
        <v>128</v>
      </c>
      <c r="J10" s="5" t="s">
        <v>129</v>
      </c>
      <c r="K10" s="782"/>
    </row>
    <row r="11" spans="1:11" ht="12.75">
      <c r="A11" s="145">
        <v>1</v>
      </c>
      <c r="B11" s="145">
        <v>2</v>
      </c>
      <c r="C11" s="145">
        <v>3</v>
      </c>
      <c r="D11" s="145">
        <v>4</v>
      </c>
      <c r="E11" s="145">
        <v>5</v>
      </c>
      <c r="F11" s="145">
        <v>6</v>
      </c>
      <c r="G11" s="145">
        <v>7</v>
      </c>
      <c r="H11" s="145">
        <v>8</v>
      </c>
      <c r="I11" s="145">
        <v>9</v>
      </c>
      <c r="J11" s="145">
        <v>10</v>
      </c>
      <c r="K11" s="3">
        <v>11</v>
      </c>
    </row>
    <row r="12" spans="1:11" ht="12.75">
      <c r="A12" s="370">
        <v>1</v>
      </c>
      <c r="B12" s="371" t="s">
        <v>900</v>
      </c>
      <c r="C12" s="539">
        <v>503</v>
      </c>
      <c r="D12" s="475">
        <v>848.7</v>
      </c>
      <c r="E12" s="539">
        <v>503</v>
      </c>
      <c r="F12" s="539">
        <v>848.69</v>
      </c>
      <c r="G12" s="539">
        <f>C12-E12-I12</f>
        <v>0</v>
      </c>
      <c r="H12" s="475">
        <f>D12-F12-J12</f>
        <v>0.009999999999990905</v>
      </c>
      <c r="I12" s="539">
        <v>0</v>
      </c>
      <c r="J12" s="475">
        <v>0</v>
      </c>
      <c r="K12" s="3"/>
    </row>
    <row r="13" spans="1:11" ht="12.75">
      <c r="A13" s="370">
        <v>2</v>
      </c>
      <c r="B13" s="371" t="s">
        <v>901</v>
      </c>
      <c r="C13" s="539">
        <v>205</v>
      </c>
      <c r="D13" s="475">
        <v>260.1</v>
      </c>
      <c r="E13" s="539">
        <v>205</v>
      </c>
      <c r="F13" s="475">
        <v>260.1</v>
      </c>
      <c r="G13" s="539">
        <f aca="true" t="shared" si="0" ref="G13:G44">C13-E13-I13</f>
        <v>0</v>
      </c>
      <c r="H13" s="475">
        <f aca="true" t="shared" si="1" ref="H13:H44">D13-F13-J13</f>
        <v>0</v>
      </c>
      <c r="I13" s="539">
        <v>0</v>
      </c>
      <c r="J13" s="475">
        <v>0</v>
      </c>
      <c r="K13" s="3"/>
    </row>
    <row r="14" spans="1:11" ht="12.75">
      <c r="A14" s="370">
        <v>3</v>
      </c>
      <c r="B14" s="371" t="s">
        <v>902</v>
      </c>
      <c r="C14" s="539">
        <v>1435</v>
      </c>
      <c r="D14" s="475">
        <v>2481.38</v>
      </c>
      <c r="E14" s="539">
        <v>1425</v>
      </c>
      <c r="F14" s="475">
        <v>2150.14</v>
      </c>
      <c r="G14" s="539">
        <f t="shared" si="0"/>
        <v>10</v>
      </c>
      <c r="H14" s="475">
        <f t="shared" si="1"/>
        <v>331.24000000000024</v>
      </c>
      <c r="I14" s="539">
        <v>0</v>
      </c>
      <c r="J14" s="475">
        <v>0</v>
      </c>
      <c r="K14" s="3"/>
    </row>
    <row r="15" spans="1:11" ht="12.75">
      <c r="A15" s="370">
        <v>4</v>
      </c>
      <c r="B15" s="371" t="s">
        <v>903</v>
      </c>
      <c r="C15" s="539">
        <v>1379</v>
      </c>
      <c r="D15" s="475">
        <v>2197.95</v>
      </c>
      <c r="E15" s="539">
        <v>1269</v>
      </c>
      <c r="F15" s="539">
        <v>2052.99</v>
      </c>
      <c r="G15" s="539">
        <f t="shared" si="0"/>
        <v>90</v>
      </c>
      <c r="H15" s="475">
        <f t="shared" si="1"/>
        <v>132.96000000000004</v>
      </c>
      <c r="I15" s="539">
        <v>20</v>
      </c>
      <c r="J15" s="475">
        <v>12</v>
      </c>
      <c r="K15" s="3"/>
    </row>
    <row r="16" spans="1:11" ht="12.75">
      <c r="A16" s="370">
        <v>5</v>
      </c>
      <c r="B16" s="371" t="s">
        <v>904</v>
      </c>
      <c r="C16" s="539">
        <v>1269</v>
      </c>
      <c r="D16" s="475">
        <v>2142.6</v>
      </c>
      <c r="E16" s="539">
        <v>1269</v>
      </c>
      <c r="F16" s="539">
        <v>2142.6</v>
      </c>
      <c r="G16" s="539">
        <f t="shared" si="0"/>
        <v>0</v>
      </c>
      <c r="H16" s="475">
        <f t="shared" si="1"/>
        <v>0</v>
      </c>
      <c r="I16" s="539">
        <v>0</v>
      </c>
      <c r="J16" s="475">
        <v>0</v>
      </c>
      <c r="K16" s="3"/>
    </row>
    <row r="17" spans="1:11" ht="12.75">
      <c r="A17" s="370">
        <v>6</v>
      </c>
      <c r="B17" s="371" t="s">
        <v>905</v>
      </c>
      <c r="C17" s="539">
        <v>680</v>
      </c>
      <c r="D17" s="475">
        <v>914.63</v>
      </c>
      <c r="E17" s="539">
        <v>680</v>
      </c>
      <c r="F17" s="539">
        <v>914.58</v>
      </c>
      <c r="G17" s="539">
        <f t="shared" si="0"/>
        <v>0</v>
      </c>
      <c r="H17" s="475">
        <f t="shared" si="1"/>
        <v>0.049999999999954525</v>
      </c>
      <c r="I17" s="539">
        <v>0</v>
      </c>
      <c r="J17" s="475">
        <v>0</v>
      </c>
      <c r="K17" s="3"/>
    </row>
    <row r="18" spans="1:11" ht="12.75">
      <c r="A18" s="370">
        <v>7</v>
      </c>
      <c r="B18" s="371" t="s">
        <v>906</v>
      </c>
      <c r="C18" s="539">
        <v>710</v>
      </c>
      <c r="D18" s="475">
        <v>940.42</v>
      </c>
      <c r="E18" s="539">
        <v>710</v>
      </c>
      <c r="F18" s="539">
        <v>940.32</v>
      </c>
      <c r="G18" s="539">
        <f t="shared" si="0"/>
        <v>0</v>
      </c>
      <c r="H18" s="475">
        <f t="shared" si="1"/>
        <v>0.09999999999990905</v>
      </c>
      <c r="I18" s="539">
        <v>0</v>
      </c>
      <c r="J18" s="475">
        <v>0</v>
      </c>
      <c r="K18" s="3"/>
    </row>
    <row r="19" spans="1:11" ht="12.75">
      <c r="A19" s="370">
        <v>8</v>
      </c>
      <c r="B19" s="371" t="s">
        <v>907</v>
      </c>
      <c r="C19" s="539">
        <v>727</v>
      </c>
      <c r="D19" s="461">
        <v>1097.36</v>
      </c>
      <c r="E19" s="8">
        <v>722</v>
      </c>
      <c r="F19" s="8">
        <v>1096.16</v>
      </c>
      <c r="G19" s="539">
        <f t="shared" si="0"/>
        <v>3</v>
      </c>
      <c r="H19" s="475">
        <f t="shared" si="1"/>
        <v>-1.8185453143360064E-13</v>
      </c>
      <c r="I19" s="539">
        <v>2</v>
      </c>
      <c r="J19" s="475">
        <v>1.2</v>
      </c>
      <c r="K19" s="8"/>
    </row>
    <row r="20" spans="1:11" ht="12.75">
      <c r="A20" s="370">
        <v>9</v>
      </c>
      <c r="B20" s="371" t="s">
        <v>908</v>
      </c>
      <c r="C20" s="8">
        <v>144</v>
      </c>
      <c r="D20" s="461">
        <v>194.63</v>
      </c>
      <c r="E20" s="8">
        <v>144</v>
      </c>
      <c r="F20" s="8">
        <v>194.63</v>
      </c>
      <c r="G20" s="539">
        <f t="shared" si="0"/>
        <v>0</v>
      </c>
      <c r="H20" s="475">
        <f t="shared" si="1"/>
        <v>0</v>
      </c>
      <c r="I20" s="539">
        <v>0</v>
      </c>
      <c r="J20" s="475">
        <v>0</v>
      </c>
      <c r="K20" s="8"/>
    </row>
    <row r="21" spans="1:11" ht="12.75">
      <c r="A21" s="370">
        <v>10</v>
      </c>
      <c r="B21" s="371" t="s">
        <v>909</v>
      </c>
      <c r="C21" s="8">
        <v>295</v>
      </c>
      <c r="D21" s="461">
        <v>349.54</v>
      </c>
      <c r="E21" s="8">
        <v>295</v>
      </c>
      <c r="F21" s="8">
        <v>349.54</v>
      </c>
      <c r="G21" s="539">
        <f t="shared" si="0"/>
        <v>0</v>
      </c>
      <c r="H21" s="475">
        <f t="shared" si="1"/>
        <v>0</v>
      </c>
      <c r="I21" s="539">
        <v>0</v>
      </c>
      <c r="J21" s="475">
        <v>0</v>
      </c>
      <c r="K21" s="8"/>
    </row>
    <row r="22" spans="1:11" ht="12.75">
      <c r="A22" s="370">
        <v>11</v>
      </c>
      <c r="B22" s="371" t="s">
        <v>910</v>
      </c>
      <c r="C22" s="8">
        <v>285</v>
      </c>
      <c r="D22" s="461">
        <v>314.63</v>
      </c>
      <c r="E22" s="8">
        <v>285</v>
      </c>
      <c r="F22" s="8">
        <v>314.63</v>
      </c>
      <c r="G22" s="539">
        <f t="shared" si="0"/>
        <v>0</v>
      </c>
      <c r="H22" s="475">
        <f t="shared" si="1"/>
        <v>0</v>
      </c>
      <c r="I22" s="539">
        <v>0</v>
      </c>
      <c r="J22" s="475">
        <v>0</v>
      </c>
      <c r="K22" s="8"/>
    </row>
    <row r="23" spans="1:11" ht="12.75">
      <c r="A23" s="370">
        <v>12</v>
      </c>
      <c r="B23" s="371" t="s">
        <v>911</v>
      </c>
      <c r="C23" s="8">
        <v>605</v>
      </c>
      <c r="D23" s="461">
        <v>837.64</v>
      </c>
      <c r="E23" s="8">
        <v>605</v>
      </c>
      <c r="F23" s="8">
        <v>837.64</v>
      </c>
      <c r="G23" s="539">
        <f t="shared" si="0"/>
        <v>0</v>
      </c>
      <c r="H23" s="475">
        <f t="shared" si="1"/>
        <v>0</v>
      </c>
      <c r="I23" s="539">
        <v>0</v>
      </c>
      <c r="J23" s="475">
        <v>0</v>
      </c>
      <c r="K23" s="8"/>
    </row>
    <row r="24" spans="1:11" ht="12.75">
      <c r="A24" s="370">
        <v>13</v>
      </c>
      <c r="B24" s="371" t="s">
        <v>912</v>
      </c>
      <c r="C24" s="8">
        <v>728</v>
      </c>
      <c r="D24" s="461">
        <v>1099.46</v>
      </c>
      <c r="E24" s="8">
        <v>728</v>
      </c>
      <c r="F24" s="8">
        <v>1097.1</v>
      </c>
      <c r="G24" s="539">
        <f t="shared" si="0"/>
        <v>0</v>
      </c>
      <c r="H24" s="475">
        <f t="shared" si="1"/>
        <v>2.3600000000001273</v>
      </c>
      <c r="I24" s="539">
        <v>0</v>
      </c>
      <c r="J24" s="475">
        <v>0</v>
      </c>
      <c r="K24" s="8"/>
    </row>
    <row r="25" spans="1:11" ht="12.75">
      <c r="A25" s="370">
        <v>14</v>
      </c>
      <c r="B25" s="371" t="s">
        <v>913</v>
      </c>
      <c r="C25" s="8">
        <v>1219</v>
      </c>
      <c r="D25" s="461">
        <v>1847.74</v>
      </c>
      <c r="E25" s="8">
        <v>1219</v>
      </c>
      <c r="F25" s="8">
        <v>1748.45</v>
      </c>
      <c r="G25" s="539">
        <f t="shared" si="0"/>
        <v>0</v>
      </c>
      <c r="H25" s="475">
        <f t="shared" si="1"/>
        <v>99.28999999999996</v>
      </c>
      <c r="I25" s="539">
        <v>0</v>
      </c>
      <c r="J25" s="475">
        <v>0</v>
      </c>
      <c r="K25" s="8"/>
    </row>
    <row r="26" spans="1:11" ht="12.75">
      <c r="A26" s="370">
        <v>15</v>
      </c>
      <c r="B26" s="371" t="s">
        <v>914</v>
      </c>
      <c r="C26" s="8">
        <v>260</v>
      </c>
      <c r="D26" s="461">
        <v>400.24</v>
      </c>
      <c r="E26" s="8">
        <v>260</v>
      </c>
      <c r="F26" s="8">
        <v>238.12</v>
      </c>
      <c r="G26" s="539">
        <f t="shared" si="0"/>
        <v>0</v>
      </c>
      <c r="H26" s="475">
        <f t="shared" si="1"/>
        <v>162.12</v>
      </c>
      <c r="I26" s="539">
        <v>0</v>
      </c>
      <c r="J26" s="475">
        <v>0</v>
      </c>
      <c r="K26" s="8"/>
    </row>
    <row r="27" spans="1:11" ht="12.75">
      <c r="A27" s="370">
        <v>16</v>
      </c>
      <c r="B27" s="371" t="s">
        <v>915</v>
      </c>
      <c r="C27" s="8">
        <v>511</v>
      </c>
      <c r="D27" s="461">
        <v>831.04</v>
      </c>
      <c r="E27" s="8">
        <v>511</v>
      </c>
      <c r="F27" s="8">
        <v>800.14</v>
      </c>
      <c r="G27" s="539">
        <f t="shared" si="0"/>
        <v>0</v>
      </c>
      <c r="H27" s="475">
        <f t="shared" si="1"/>
        <v>30.899999999999977</v>
      </c>
      <c r="I27" s="539">
        <v>0</v>
      </c>
      <c r="J27" s="475">
        <v>0</v>
      </c>
      <c r="K27" s="8"/>
    </row>
    <row r="28" spans="1:11" ht="12.75">
      <c r="A28" s="370">
        <v>17</v>
      </c>
      <c r="B28" s="371" t="s">
        <v>916</v>
      </c>
      <c r="C28" s="8">
        <v>1842</v>
      </c>
      <c r="D28" s="461">
        <v>3087.23</v>
      </c>
      <c r="E28" s="8">
        <v>1842</v>
      </c>
      <c r="F28" s="8">
        <v>3087.23</v>
      </c>
      <c r="G28" s="539">
        <f t="shared" si="0"/>
        <v>0</v>
      </c>
      <c r="H28" s="475">
        <f t="shared" si="1"/>
        <v>0</v>
      </c>
      <c r="I28" s="539">
        <v>0</v>
      </c>
      <c r="J28" s="475">
        <v>0</v>
      </c>
      <c r="K28" s="8"/>
    </row>
    <row r="29" spans="1:11" ht="12.75">
      <c r="A29" s="370">
        <v>18</v>
      </c>
      <c r="B29" s="371" t="s">
        <v>917</v>
      </c>
      <c r="C29" s="8">
        <v>1461</v>
      </c>
      <c r="D29" s="461">
        <v>2431.84</v>
      </c>
      <c r="E29" s="8">
        <v>1411</v>
      </c>
      <c r="F29" s="8">
        <v>2356.24</v>
      </c>
      <c r="G29" s="539">
        <f t="shared" si="0"/>
        <v>50</v>
      </c>
      <c r="H29" s="475">
        <f t="shared" si="1"/>
        <v>75.60000000000036</v>
      </c>
      <c r="I29" s="539">
        <v>0</v>
      </c>
      <c r="J29" s="475">
        <v>0</v>
      </c>
      <c r="K29" s="8"/>
    </row>
    <row r="30" spans="1:11" ht="12.75">
      <c r="A30" s="370">
        <v>19</v>
      </c>
      <c r="B30" s="371" t="s">
        <v>918</v>
      </c>
      <c r="C30" s="8">
        <v>779</v>
      </c>
      <c r="D30" s="461">
        <v>1017.23</v>
      </c>
      <c r="E30" s="8">
        <v>779</v>
      </c>
      <c r="F30" s="8">
        <v>1017.15</v>
      </c>
      <c r="G30" s="539">
        <f t="shared" si="0"/>
        <v>0</v>
      </c>
      <c r="H30" s="475">
        <f t="shared" si="1"/>
        <v>0.08000000000004093</v>
      </c>
      <c r="I30" s="539">
        <v>0</v>
      </c>
      <c r="J30" s="475">
        <v>0</v>
      </c>
      <c r="K30" s="8"/>
    </row>
    <row r="31" spans="1:11" ht="12.75">
      <c r="A31" s="370">
        <v>20</v>
      </c>
      <c r="B31" s="371" t="s">
        <v>919</v>
      </c>
      <c r="C31" s="8">
        <v>639</v>
      </c>
      <c r="D31" s="461">
        <v>873.86</v>
      </c>
      <c r="E31" s="8">
        <v>521</v>
      </c>
      <c r="F31" s="540">
        <v>762.45</v>
      </c>
      <c r="G31" s="539">
        <f t="shared" si="0"/>
        <v>19</v>
      </c>
      <c r="H31" s="475">
        <f t="shared" si="1"/>
        <v>52.00999999999997</v>
      </c>
      <c r="I31" s="539">
        <v>99</v>
      </c>
      <c r="J31" s="475">
        <v>59.4</v>
      </c>
      <c r="K31" s="8"/>
    </row>
    <row r="32" spans="1:11" ht="12.75">
      <c r="A32" s="370">
        <v>21</v>
      </c>
      <c r="B32" s="371" t="s">
        <v>920</v>
      </c>
      <c r="C32" s="8">
        <v>607</v>
      </c>
      <c r="D32" s="461">
        <v>912.26</v>
      </c>
      <c r="E32" s="8">
        <v>607</v>
      </c>
      <c r="F32" s="8">
        <v>912.26</v>
      </c>
      <c r="G32" s="539">
        <f t="shared" si="0"/>
        <v>0</v>
      </c>
      <c r="H32" s="475">
        <f t="shared" si="1"/>
        <v>0</v>
      </c>
      <c r="I32" s="539">
        <v>0</v>
      </c>
      <c r="J32" s="475">
        <v>0</v>
      </c>
      <c r="K32" s="8"/>
    </row>
    <row r="33" spans="1:11" ht="12.75">
      <c r="A33" s="370">
        <v>22</v>
      </c>
      <c r="B33" s="371" t="s">
        <v>921</v>
      </c>
      <c r="C33" s="8">
        <v>708</v>
      </c>
      <c r="D33" s="461">
        <v>1127.89</v>
      </c>
      <c r="E33" s="8">
        <v>627</v>
      </c>
      <c r="F33" s="8">
        <v>972.24</v>
      </c>
      <c r="G33" s="539">
        <f t="shared" si="0"/>
        <v>0</v>
      </c>
      <c r="H33" s="475">
        <f t="shared" si="1"/>
        <v>107.0500000000001</v>
      </c>
      <c r="I33" s="539">
        <v>81</v>
      </c>
      <c r="J33" s="475">
        <v>48.6</v>
      </c>
      <c r="K33" s="8"/>
    </row>
    <row r="34" spans="1:11" ht="12.75">
      <c r="A34" s="370">
        <v>23</v>
      </c>
      <c r="B34" s="371" t="s">
        <v>922</v>
      </c>
      <c r="C34" s="8">
        <v>1434</v>
      </c>
      <c r="D34" s="461">
        <v>2297.25</v>
      </c>
      <c r="E34" s="8">
        <v>1429</v>
      </c>
      <c r="F34" s="8">
        <v>2290.72</v>
      </c>
      <c r="G34" s="539">
        <f t="shared" si="0"/>
        <v>0</v>
      </c>
      <c r="H34" s="475">
        <f t="shared" si="1"/>
        <v>3.5300000000002</v>
      </c>
      <c r="I34" s="539">
        <v>5</v>
      </c>
      <c r="J34" s="475">
        <v>3</v>
      </c>
      <c r="K34" s="8"/>
    </row>
    <row r="35" spans="1:11" ht="12.75">
      <c r="A35" s="370">
        <v>24</v>
      </c>
      <c r="B35" s="371" t="s">
        <v>923</v>
      </c>
      <c r="C35" s="8">
        <v>709</v>
      </c>
      <c r="D35" s="461">
        <v>956.33</v>
      </c>
      <c r="E35" s="8">
        <v>695</v>
      </c>
      <c r="F35" s="8">
        <v>956.33</v>
      </c>
      <c r="G35" s="539">
        <f t="shared" si="0"/>
        <v>14</v>
      </c>
      <c r="H35" s="475">
        <f t="shared" si="1"/>
        <v>0</v>
      </c>
      <c r="I35" s="539">
        <v>0</v>
      </c>
      <c r="J35" s="475">
        <v>0</v>
      </c>
      <c r="K35" s="8"/>
    </row>
    <row r="36" spans="1:11" ht="12.75">
      <c r="A36" s="370">
        <v>25</v>
      </c>
      <c r="B36" s="371" t="s">
        <v>924</v>
      </c>
      <c r="C36" s="8">
        <v>1058</v>
      </c>
      <c r="D36" s="474">
        <v>1797.4</v>
      </c>
      <c r="E36" s="8">
        <v>1054</v>
      </c>
      <c r="F36" s="8">
        <v>1647.5</v>
      </c>
      <c r="G36" s="539">
        <f t="shared" si="0"/>
        <v>4</v>
      </c>
      <c r="H36" s="475">
        <f t="shared" si="1"/>
        <v>149.9000000000001</v>
      </c>
      <c r="I36" s="539">
        <v>0</v>
      </c>
      <c r="J36" s="475">
        <v>0</v>
      </c>
      <c r="K36" s="8"/>
    </row>
    <row r="37" spans="1:11" ht="12.75">
      <c r="A37" s="370">
        <v>26</v>
      </c>
      <c r="B37" s="371" t="s">
        <v>925</v>
      </c>
      <c r="C37" s="8">
        <v>2219</v>
      </c>
      <c r="D37" s="461">
        <v>3941.81</v>
      </c>
      <c r="E37" s="8">
        <v>2216</v>
      </c>
      <c r="F37" s="8">
        <v>3725.21</v>
      </c>
      <c r="G37" s="539">
        <f t="shared" si="0"/>
        <v>3</v>
      </c>
      <c r="H37" s="475">
        <f t="shared" si="1"/>
        <v>216.5999999999999</v>
      </c>
      <c r="I37" s="539">
        <v>0</v>
      </c>
      <c r="J37" s="475">
        <v>0</v>
      </c>
      <c r="K37" s="8"/>
    </row>
    <row r="38" spans="1:11" ht="12.75">
      <c r="A38" s="370">
        <v>27</v>
      </c>
      <c r="B38" s="371" t="s">
        <v>926</v>
      </c>
      <c r="C38" s="8">
        <v>582</v>
      </c>
      <c r="D38" s="461">
        <v>1004.02</v>
      </c>
      <c r="E38" s="8">
        <v>582</v>
      </c>
      <c r="F38" s="8">
        <v>1004.02</v>
      </c>
      <c r="G38" s="539">
        <f t="shared" si="0"/>
        <v>0</v>
      </c>
      <c r="H38" s="475">
        <f t="shared" si="1"/>
        <v>0</v>
      </c>
      <c r="I38" s="539">
        <v>0</v>
      </c>
      <c r="J38" s="475">
        <v>0</v>
      </c>
      <c r="K38" s="8"/>
    </row>
    <row r="39" spans="1:11" ht="12.75">
      <c r="A39" s="370">
        <v>28</v>
      </c>
      <c r="B39" s="371" t="s">
        <v>927</v>
      </c>
      <c r="C39" s="8">
        <v>842</v>
      </c>
      <c r="D39" s="461">
        <v>1152.6</v>
      </c>
      <c r="E39" s="8">
        <v>836</v>
      </c>
      <c r="F39" s="8">
        <v>1130.15</v>
      </c>
      <c r="G39" s="539">
        <f t="shared" si="0"/>
        <v>0</v>
      </c>
      <c r="H39" s="475">
        <f t="shared" si="1"/>
        <v>18.849999999999817</v>
      </c>
      <c r="I39" s="539">
        <v>6</v>
      </c>
      <c r="J39" s="475">
        <v>3.6</v>
      </c>
      <c r="K39" s="8"/>
    </row>
    <row r="40" spans="1:11" ht="12.75">
      <c r="A40" s="370">
        <v>29</v>
      </c>
      <c r="B40" s="371" t="s">
        <v>928</v>
      </c>
      <c r="C40" s="8">
        <v>634</v>
      </c>
      <c r="D40" s="461">
        <v>875.14</v>
      </c>
      <c r="E40" s="8">
        <v>506</v>
      </c>
      <c r="F40" s="8">
        <v>807.94</v>
      </c>
      <c r="G40" s="539">
        <f t="shared" si="0"/>
        <v>16</v>
      </c>
      <c r="H40" s="475">
        <f t="shared" si="1"/>
        <v>0</v>
      </c>
      <c r="I40" s="539">
        <v>112</v>
      </c>
      <c r="J40" s="475">
        <v>67.2</v>
      </c>
      <c r="K40" s="8"/>
    </row>
    <row r="41" spans="1:11" ht="12.75">
      <c r="A41" s="370">
        <v>30</v>
      </c>
      <c r="B41" s="371" t="s">
        <v>929</v>
      </c>
      <c r="C41" s="8">
        <v>1380</v>
      </c>
      <c r="D41" s="461">
        <v>2952.3</v>
      </c>
      <c r="E41" s="8">
        <v>1292</v>
      </c>
      <c r="F41" s="8">
        <v>2582.14</v>
      </c>
      <c r="G41" s="539">
        <f t="shared" si="0"/>
        <v>88</v>
      </c>
      <c r="H41" s="475">
        <f t="shared" si="1"/>
        <v>370.1600000000003</v>
      </c>
      <c r="I41" s="539">
        <v>0</v>
      </c>
      <c r="J41" s="475">
        <v>0</v>
      </c>
      <c r="K41" s="8"/>
    </row>
    <row r="42" spans="1:11" ht="12.75">
      <c r="A42" s="370">
        <v>31</v>
      </c>
      <c r="B42" s="371" t="s">
        <v>930</v>
      </c>
      <c r="C42" s="8">
        <v>1598</v>
      </c>
      <c r="D42" s="461">
        <v>2162.36</v>
      </c>
      <c r="E42" s="8">
        <v>1546</v>
      </c>
      <c r="F42" s="8">
        <v>2146.35</v>
      </c>
      <c r="G42" s="539">
        <f t="shared" si="0"/>
        <v>43</v>
      </c>
      <c r="H42" s="475">
        <f t="shared" si="1"/>
        <v>10.610000000000218</v>
      </c>
      <c r="I42" s="539">
        <v>9</v>
      </c>
      <c r="J42" s="475">
        <v>5.4</v>
      </c>
      <c r="K42" s="8"/>
    </row>
    <row r="43" spans="1:11" ht="12.75">
      <c r="A43" s="370">
        <v>32</v>
      </c>
      <c r="B43" s="371" t="s">
        <v>931</v>
      </c>
      <c r="C43" s="8">
        <v>1023</v>
      </c>
      <c r="D43" s="461">
        <v>1660.02</v>
      </c>
      <c r="E43" s="8">
        <v>1019</v>
      </c>
      <c r="F43" s="8">
        <v>1660.01</v>
      </c>
      <c r="G43" s="539">
        <f t="shared" si="0"/>
        <v>4</v>
      </c>
      <c r="H43" s="475">
        <f t="shared" si="1"/>
        <v>0.009999999999990905</v>
      </c>
      <c r="I43" s="539">
        <v>0</v>
      </c>
      <c r="J43" s="475">
        <v>0</v>
      </c>
      <c r="K43" s="8"/>
    </row>
    <row r="44" spans="1:11" ht="12.75">
      <c r="A44" s="372"/>
      <c r="B44" s="373" t="s">
        <v>85</v>
      </c>
      <c r="C44" s="27">
        <f>SUM(C12:C43)</f>
        <v>28470</v>
      </c>
      <c r="D44" s="462">
        <f>SUM(D12:D43)</f>
        <v>45007.59999999999</v>
      </c>
      <c r="E44" s="27">
        <f>SUM(E12:E43)</f>
        <v>27792</v>
      </c>
      <c r="F44" s="27">
        <f>SUM(F12:F43)</f>
        <v>43043.77000000001</v>
      </c>
      <c r="G44" s="497">
        <f t="shared" si="0"/>
        <v>344</v>
      </c>
      <c r="H44" s="496">
        <f t="shared" si="1"/>
        <v>1763.4299999999798</v>
      </c>
      <c r="I44" s="497">
        <v>334</v>
      </c>
      <c r="J44" s="496">
        <v>200.4</v>
      </c>
      <c r="K44" s="8"/>
    </row>
    <row r="45" s="11" customFormat="1" ht="12.75">
      <c r="A45" s="9" t="s">
        <v>37</v>
      </c>
    </row>
    <row r="46" spans="1:8" s="11" customFormat="1" ht="12.75">
      <c r="A46" s="9"/>
      <c r="E46" s="541"/>
      <c r="F46" s="541"/>
      <c r="G46" s="542"/>
      <c r="H46" s="543"/>
    </row>
    <row r="47" spans="1:11" s="11" customFormat="1" ht="15">
      <c r="A47" s="18"/>
      <c r="B47" s="19"/>
      <c r="C47" s="19"/>
      <c r="D47" s="19"/>
      <c r="E47" s="19"/>
      <c r="F47" s="13"/>
      <c r="G47" s="619" t="s">
        <v>887</v>
      </c>
      <c r="H47" s="619"/>
      <c r="I47" s="619"/>
      <c r="J47" s="619"/>
      <c r="K47" s="619"/>
    </row>
    <row r="48" spans="1:11" s="11" customFormat="1" ht="15">
      <c r="A48" s="18"/>
      <c r="B48" s="19"/>
      <c r="C48" s="19"/>
      <c r="D48" s="19"/>
      <c r="E48" s="19"/>
      <c r="F48" s="13"/>
      <c r="G48" s="619" t="s">
        <v>888</v>
      </c>
      <c r="H48" s="619"/>
      <c r="I48" s="619"/>
      <c r="J48" s="619"/>
      <c r="K48" s="619"/>
    </row>
    <row r="49" spans="2:13" s="14" customFormat="1" ht="13.5" customHeight="1">
      <c r="B49" s="79"/>
      <c r="C49" s="79"/>
      <c r="D49" s="79"/>
      <c r="E49" s="79"/>
      <c r="I49" s="642"/>
      <c r="J49" s="642"/>
      <c r="K49" s="643"/>
      <c r="L49" s="79"/>
      <c r="M49" s="79"/>
    </row>
    <row r="50" spans="1:13" s="14" customFormat="1" ht="12.75" customHeight="1">
      <c r="A50" s="79"/>
      <c r="B50" s="79"/>
      <c r="C50" s="79"/>
      <c r="D50" s="79"/>
      <c r="E50" s="79"/>
      <c r="F50" s="645" t="s">
        <v>889</v>
      </c>
      <c r="G50" s="645"/>
      <c r="H50" s="79"/>
      <c r="I50" s="79"/>
      <c r="J50" s="79"/>
      <c r="K50" s="79"/>
      <c r="L50" s="79"/>
      <c r="M50" s="79"/>
    </row>
    <row r="51" spans="1:13" s="14" customFormat="1" ht="12.75" customHeight="1">
      <c r="A51" s="79"/>
      <c r="B51" s="79"/>
      <c r="C51" s="79"/>
      <c r="D51" s="79"/>
      <c r="E51" s="79"/>
      <c r="F51" s="79"/>
      <c r="G51" s="79"/>
      <c r="H51" s="79"/>
      <c r="I51" s="79"/>
      <c r="J51" s="79"/>
      <c r="K51" s="79"/>
      <c r="L51" s="79"/>
      <c r="M51" s="79"/>
    </row>
    <row r="52" spans="1:11" s="14" customFormat="1" ht="15">
      <c r="A52" s="13"/>
      <c r="B52" s="13"/>
      <c r="C52" s="13"/>
      <c r="D52" s="13"/>
      <c r="E52" s="13"/>
      <c r="F52" s="13"/>
      <c r="G52" s="619" t="s">
        <v>890</v>
      </c>
      <c r="H52" s="619"/>
      <c r="I52" s="619"/>
      <c r="J52" s="619"/>
      <c r="K52" s="619"/>
    </row>
    <row r="53" s="14" customFormat="1" ht="12.75">
      <c r="A53" s="13"/>
    </row>
    <row r="54" spans="1:11" ht="12.75">
      <c r="A54" s="852"/>
      <c r="B54" s="852"/>
      <c r="C54" s="852"/>
      <c r="D54" s="852"/>
      <c r="E54" s="852"/>
      <c r="F54" s="852"/>
      <c r="G54" s="852"/>
      <c r="H54" s="852"/>
      <c r="I54" s="852"/>
      <c r="J54" s="852"/>
      <c r="K54" s="14"/>
    </row>
  </sheetData>
  <sheetProtection/>
  <mergeCells count="22">
    <mergeCell ref="K9:K10"/>
    <mergeCell ref="A9:A10"/>
    <mergeCell ref="I1:J1"/>
    <mergeCell ref="G9:H9"/>
    <mergeCell ref="I9:J9"/>
    <mergeCell ref="D1:E1"/>
    <mergeCell ref="A5:K5"/>
    <mergeCell ref="F50:G50"/>
    <mergeCell ref="C8:J8"/>
    <mergeCell ref="G47:K47"/>
    <mergeCell ref="E7:H7"/>
    <mergeCell ref="A3:J3"/>
    <mergeCell ref="A2:J2"/>
    <mergeCell ref="A7:B7"/>
    <mergeCell ref="A54:J54"/>
    <mergeCell ref="E9:F9"/>
    <mergeCell ref="C9:D9"/>
    <mergeCell ref="G48:K48"/>
    <mergeCell ref="I49:K49"/>
    <mergeCell ref="G52:K52"/>
    <mergeCell ref="I7:K7"/>
    <mergeCell ref="B9:B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9" r:id="rId1"/>
</worksheet>
</file>

<file path=xl/worksheets/sheet37.xml><?xml version="1.0" encoding="utf-8"?>
<worksheet xmlns="http://schemas.openxmlformats.org/spreadsheetml/2006/main" xmlns:r="http://schemas.openxmlformats.org/officeDocument/2006/relationships">
  <sheetPr>
    <pageSetUpPr fitToPage="1"/>
  </sheetPr>
  <dimension ref="A1:S54"/>
  <sheetViews>
    <sheetView view="pageBreakPreview" zoomScale="90" zoomScaleSheetLayoutView="90" zoomScalePageLayoutView="0" workbookViewId="0" topLeftCell="A38">
      <selection activeCell="O59" sqref="O59"/>
    </sheetView>
  </sheetViews>
  <sheetFormatPr defaultColWidth="9.140625" defaultRowHeight="12.75"/>
  <cols>
    <col min="2" max="2" width="19.00390625" style="0" customWidth="1"/>
    <col min="3" max="3" width="15.140625" style="0" customWidth="1"/>
    <col min="4" max="4" width="15.8515625" style="0" customWidth="1"/>
    <col min="5" max="5" width="9.8515625" style="0" customWidth="1"/>
    <col min="6" max="6" width="13.57421875" style="0" customWidth="1"/>
    <col min="7" max="7" width="9.7109375" style="0" customWidth="1"/>
    <col min="8" max="8" width="10.421875" style="0" customWidth="1"/>
    <col min="9" max="9" width="15.28125" style="0" customWidth="1"/>
    <col min="10" max="10" width="19.28125" style="0" customWidth="1"/>
    <col min="11" max="11" width="15.00390625" style="0" customWidth="1"/>
  </cols>
  <sheetData>
    <row r="1" spans="4:11" ht="22.5" customHeight="1">
      <c r="D1" s="634"/>
      <c r="E1" s="634"/>
      <c r="H1" s="40"/>
      <c r="J1" s="780" t="s">
        <v>65</v>
      </c>
      <c r="K1" s="780"/>
    </row>
    <row r="2" spans="1:10" ht="15">
      <c r="A2" s="619" t="s">
        <v>0</v>
      </c>
      <c r="B2" s="619"/>
      <c r="C2" s="619"/>
      <c r="D2" s="619"/>
      <c r="E2" s="619"/>
      <c r="F2" s="619"/>
      <c r="G2" s="619"/>
      <c r="H2" s="619"/>
      <c r="I2" s="619"/>
      <c r="J2" s="619"/>
    </row>
    <row r="3" spans="1:10" ht="18">
      <c r="A3" s="760" t="s">
        <v>690</v>
      </c>
      <c r="B3" s="760"/>
      <c r="C3" s="760"/>
      <c r="D3" s="760"/>
      <c r="E3" s="760"/>
      <c r="F3" s="760"/>
      <c r="G3" s="760"/>
      <c r="H3" s="760"/>
      <c r="I3" s="760"/>
      <c r="J3" s="760"/>
    </row>
    <row r="4" ht="10.5" customHeight="1"/>
    <row r="5" spans="1:12" s="14" customFormat="1" ht="15.75" customHeight="1">
      <c r="A5" s="853" t="s">
        <v>426</v>
      </c>
      <c r="B5" s="853"/>
      <c r="C5" s="853"/>
      <c r="D5" s="853"/>
      <c r="E5" s="853"/>
      <c r="F5" s="853"/>
      <c r="G5" s="853"/>
      <c r="H5" s="853"/>
      <c r="I5" s="853"/>
      <c r="J5" s="853"/>
      <c r="K5" s="853"/>
      <c r="L5" s="853"/>
    </row>
    <row r="6" spans="1:10" s="14" customFormat="1" ht="15.75" customHeight="1">
      <c r="A6" s="43"/>
      <c r="B6" s="43"/>
      <c r="C6" s="43"/>
      <c r="D6" s="43"/>
      <c r="E6" s="43"/>
      <c r="F6" s="43"/>
      <c r="G6" s="43"/>
      <c r="H6" s="43"/>
      <c r="I6" s="43"/>
      <c r="J6" s="43"/>
    </row>
    <row r="7" spans="1:11" s="14" customFormat="1" ht="12.75">
      <c r="A7" s="635" t="s">
        <v>1011</v>
      </c>
      <c r="B7" s="635"/>
      <c r="I7" s="787" t="s">
        <v>770</v>
      </c>
      <c r="J7" s="787"/>
      <c r="K7" s="787"/>
    </row>
    <row r="8" spans="3:10" s="12" customFormat="1" ht="15.75" hidden="1">
      <c r="C8" s="619" t="s">
        <v>13</v>
      </c>
      <c r="D8" s="619"/>
      <c r="E8" s="619"/>
      <c r="F8" s="619"/>
      <c r="G8" s="619"/>
      <c r="H8" s="619"/>
      <c r="I8" s="619"/>
      <c r="J8" s="619"/>
    </row>
    <row r="9" spans="1:19" ht="30" customHeight="1">
      <c r="A9" s="781" t="s">
        <v>20</v>
      </c>
      <c r="B9" s="781" t="s">
        <v>33</v>
      </c>
      <c r="C9" s="596" t="s">
        <v>756</v>
      </c>
      <c r="D9" s="598"/>
      <c r="E9" s="596" t="s">
        <v>465</v>
      </c>
      <c r="F9" s="598"/>
      <c r="G9" s="596" t="s">
        <v>35</v>
      </c>
      <c r="H9" s="598"/>
      <c r="I9" s="628" t="s">
        <v>100</v>
      </c>
      <c r="J9" s="628"/>
      <c r="K9" s="781" t="s">
        <v>503</v>
      </c>
      <c r="R9" s="8"/>
      <c r="S9" s="11"/>
    </row>
    <row r="10" spans="1:11" s="13" customFormat="1" ht="46.5" customHeight="1">
      <c r="A10" s="782"/>
      <c r="B10" s="782"/>
      <c r="C10" s="5" t="s">
        <v>36</v>
      </c>
      <c r="D10" s="5" t="s">
        <v>99</v>
      </c>
      <c r="E10" s="5" t="s">
        <v>36</v>
      </c>
      <c r="F10" s="5" t="s">
        <v>99</v>
      </c>
      <c r="G10" s="5" t="s">
        <v>36</v>
      </c>
      <c r="H10" s="5" t="s">
        <v>99</v>
      </c>
      <c r="I10" s="5" t="s">
        <v>128</v>
      </c>
      <c r="J10" s="5" t="s">
        <v>129</v>
      </c>
      <c r="K10" s="782"/>
    </row>
    <row r="11" spans="1:11" ht="12.75">
      <c r="A11" s="145">
        <v>1</v>
      </c>
      <c r="B11" s="145">
        <v>2</v>
      </c>
      <c r="C11" s="145">
        <v>3</v>
      </c>
      <c r="D11" s="145">
        <v>4</v>
      </c>
      <c r="E11" s="145">
        <v>5</v>
      </c>
      <c r="F11" s="145">
        <v>6</v>
      </c>
      <c r="G11" s="145">
        <v>7</v>
      </c>
      <c r="H11" s="145">
        <v>8</v>
      </c>
      <c r="I11" s="145">
        <v>9</v>
      </c>
      <c r="J11" s="145">
        <v>10</v>
      </c>
      <c r="K11" s="145">
        <v>11</v>
      </c>
    </row>
    <row r="12" spans="1:11" ht="12.75">
      <c r="A12" s="370">
        <v>1</v>
      </c>
      <c r="B12" s="371" t="s">
        <v>900</v>
      </c>
      <c r="C12" s="492">
        <v>658</v>
      </c>
      <c r="D12" s="493">
        <f>C12*5000/100000</f>
        <v>32.9</v>
      </c>
      <c r="E12" s="492">
        <v>658</v>
      </c>
      <c r="F12" s="493">
        <f>E12*5000/100000</f>
        <v>32.9</v>
      </c>
      <c r="G12" s="494">
        <v>0</v>
      </c>
      <c r="H12" s="494">
        <v>0</v>
      </c>
      <c r="I12" s="494">
        <v>0</v>
      </c>
      <c r="J12" s="494">
        <v>0</v>
      </c>
      <c r="K12" s="494">
        <v>0</v>
      </c>
    </row>
    <row r="13" spans="1:11" ht="12.75">
      <c r="A13" s="370">
        <v>2</v>
      </c>
      <c r="B13" s="371" t="s">
        <v>901</v>
      </c>
      <c r="C13" s="492">
        <v>633</v>
      </c>
      <c r="D13" s="493">
        <f aca="true" t="shared" si="0" ref="D13:F44">C13*5000/100000</f>
        <v>31.65</v>
      </c>
      <c r="E13" s="492">
        <v>633</v>
      </c>
      <c r="F13" s="493">
        <f t="shared" si="0"/>
        <v>31.65</v>
      </c>
      <c r="G13" s="494">
        <v>0</v>
      </c>
      <c r="H13" s="494">
        <v>0</v>
      </c>
      <c r="I13" s="494">
        <v>0</v>
      </c>
      <c r="J13" s="494">
        <v>0</v>
      </c>
      <c r="K13" s="494">
        <v>1475</v>
      </c>
    </row>
    <row r="14" spans="1:11" ht="12.75">
      <c r="A14" s="370">
        <v>3</v>
      </c>
      <c r="B14" s="371" t="s">
        <v>902</v>
      </c>
      <c r="C14" s="492">
        <v>2102</v>
      </c>
      <c r="D14" s="493">
        <f t="shared" si="0"/>
        <v>105.1</v>
      </c>
      <c r="E14" s="492">
        <v>2102</v>
      </c>
      <c r="F14" s="493">
        <f t="shared" si="0"/>
        <v>105.1</v>
      </c>
      <c r="G14" s="494">
        <v>0</v>
      </c>
      <c r="H14" s="494">
        <v>0</v>
      </c>
      <c r="I14" s="494">
        <v>0</v>
      </c>
      <c r="J14" s="494">
        <v>0</v>
      </c>
      <c r="K14" s="494">
        <v>0</v>
      </c>
    </row>
    <row r="15" spans="1:11" ht="12.75">
      <c r="A15" s="370">
        <v>4</v>
      </c>
      <c r="B15" s="371" t="s">
        <v>903</v>
      </c>
      <c r="C15" s="492">
        <v>1901</v>
      </c>
      <c r="D15" s="493">
        <f t="shared" si="0"/>
        <v>95.05</v>
      </c>
      <c r="E15" s="492">
        <v>1901</v>
      </c>
      <c r="F15" s="493">
        <f t="shared" si="0"/>
        <v>95.05</v>
      </c>
      <c r="G15" s="494">
        <v>0</v>
      </c>
      <c r="H15" s="494">
        <v>0</v>
      </c>
      <c r="I15" s="494">
        <v>0</v>
      </c>
      <c r="J15" s="494">
        <v>0</v>
      </c>
      <c r="K15" s="494">
        <v>0</v>
      </c>
    </row>
    <row r="16" spans="1:11" ht="12.75">
      <c r="A16" s="370">
        <v>5</v>
      </c>
      <c r="B16" s="371" t="s">
        <v>904</v>
      </c>
      <c r="C16" s="492">
        <v>1592</v>
      </c>
      <c r="D16" s="493">
        <f t="shared" si="0"/>
        <v>79.6</v>
      </c>
      <c r="E16" s="492">
        <v>1592</v>
      </c>
      <c r="F16" s="493">
        <f t="shared" si="0"/>
        <v>79.6</v>
      </c>
      <c r="G16" s="494">
        <v>0</v>
      </c>
      <c r="H16" s="494">
        <v>0</v>
      </c>
      <c r="I16" s="494">
        <v>0</v>
      </c>
      <c r="J16" s="494">
        <v>0</v>
      </c>
      <c r="K16" s="494">
        <v>0</v>
      </c>
    </row>
    <row r="17" spans="1:11" ht="12.75">
      <c r="A17" s="370">
        <v>6</v>
      </c>
      <c r="B17" s="371" t="s">
        <v>905</v>
      </c>
      <c r="C17" s="492">
        <v>1753</v>
      </c>
      <c r="D17" s="493">
        <f t="shared" si="0"/>
        <v>87.65</v>
      </c>
      <c r="E17" s="492">
        <v>1753</v>
      </c>
      <c r="F17" s="493">
        <f t="shared" si="0"/>
        <v>87.65</v>
      </c>
      <c r="G17" s="494">
        <v>0</v>
      </c>
      <c r="H17" s="494">
        <v>0</v>
      </c>
      <c r="I17" s="494">
        <v>0</v>
      </c>
      <c r="J17" s="494">
        <v>0</v>
      </c>
      <c r="K17" s="494">
        <v>0</v>
      </c>
    </row>
    <row r="18" spans="1:11" ht="12.75">
      <c r="A18" s="370">
        <v>7</v>
      </c>
      <c r="B18" s="371" t="s">
        <v>906</v>
      </c>
      <c r="C18" s="492">
        <v>1989</v>
      </c>
      <c r="D18" s="493">
        <f t="shared" si="0"/>
        <v>99.45</v>
      </c>
      <c r="E18" s="492">
        <v>1989</v>
      </c>
      <c r="F18" s="493">
        <f t="shared" si="0"/>
        <v>99.45</v>
      </c>
      <c r="G18" s="494">
        <v>0</v>
      </c>
      <c r="H18" s="494">
        <v>0</v>
      </c>
      <c r="I18" s="494">
        <v>0</v>
      </c>
      <c r="J18" s="494">
        <v>0</v>
      </c>
      <c r="K18" s="494">
        <v>0</v>
      </c>
    </row>
    <row r="19" spans="1:11" ht="12.75">
      <c r="A19" s="370">
        <v>8</v>
      </c>
      <c r="B19" s="371" t="s">
        <v>907</v>
      </c>
      <c r="C19" s="492">
        <v>1907</v>
      </c>
      <c r="D19" s="493">
        <f t="shared" si="0"/>
        <v>95.35</v>
      </c>
      <c r="E19" s="492">
        <v>1907</v>
      </c>
      <c r="F19" s="493">
        <f t="shared" si="0"/>
        <v>95.35</v>
      </c>
      <c r="G19" s="494">
        <v>0</v>
      </c>
      <c r="H19" s="494">
        <v>0</v>
      </c>
      <c r="I19" s="494">
        <v>0</v>
      </c>
      <c r="J19" s="494">
        <v>0</v>
      </c>
      <c r="K19" s="8">
        <v>0</v>
      </c>
    </row>
    <row r="20" spans="1:11" ht="12.75">
      <c r="A20" s="370">
        <v>9</v>
      </c>
      <c r="B20" s="371" t="s">
        <v>908</v>
      </c>
      <c r="C20" s="492">
        <v>832</v>
      </c>
      <c r="D20" s="493">
        <f t="shared" si="0"/>
        <v>41.6</v>
      </c>
      <c r="E20" s="492">
        <v>832</v>
      </c>
      <c r="F20" s="493">
        <f t="shared" si="0"/>
        <v>41.6</v>
      </c>
      <c r="G20" s="494">
        <v>0</v>
      </c>
      <c r="H20" s="494">
        <v>0</v>
      </c>
      <c r="I20" s="494">
        <v>0</v>
      </c>
      <c r="J20" s="494">
        <v>0</v>
      </c>
      <c r="K20" s="8">
        <v>0</v>
      </c>
    </row>
    <row r="21" spans="1:11" ht="12.75">
      <c r="A21" s="370">
        <v>10</v>
      </c>
      <c r="B21" s="371" t="s">
        <v>909</v>
      </c>
      <c r="C21" s="492">
        <v>871</v>
      </c>
      <c r="D21" s="493">
        <f t="shared" si="0"/>
        <v>43.55</v>
      </c>
      <c r="E21" s="492">
        <v>871</v>
      </c>
      <c r="F21" s="493">
        <f t="shared" si="0"/>
        <v>43.55</v>
      </c>
      <c r="G21" s="494">
        <v>0</v>
      </c>
      <c r="H21" s="494">
        <v>0</v>
      </c>
      <c r="I21" s="494">
        <v>0</v>
      </c>
      <c r="J21" s="494">
        <v>0</v>
      </c>
      <c r="K21" s="8">
        <v>1473</v>
      </c>
    </row>
    <row r="22" spans="1:11" ht="12.75">
      <c r="A22" s="370">
        <v>11</v>
      </c>
      <c r="B22" s="371" t="s">
        <v>910</v>
      </c>
      <c r="C22" s="492">
        <v>3031</v>
      </c>
      <c r="D22" s="493">
        <f t="shared" si="0"/>
        <v>151.55</v>
      </c>
      <c r="E22" s="492">
        <v>3031</v>
      </c>
      <c r="F22" s="493">
        <f t="shared" si="0"/>
        <v>151.55</v>
      </c>
      <c r="G22" s="494">
        <v>0</v>
      </c>
      <c r="H22" s="494">
        <v>0</v>
      </c>
      <c r="I22" s="494">
        <v>0</v>
      </c>
      <c r="J22" s="494">
        <v>0</v>
      </c>
      <c r="K22" s="8">
        <v>1473</v>
      </c>
    </row>
    <row r="23" spans="1:11" ht="12.75">
      <c r="A23" s="370">
        <v>12</v>
      </c>
      <c r="B23" s="371" t="s">
        <v>911</v>
      </c>
      <c r="C23" s="492">
        <v>1644</v>
      </c>
      <c r="D23" s="493">
        <f t="shared" si="0"/>
        <v>82.2</v>
      </c>
      <c r="E23" s="492">
        <v>1644</v>
      </c>
      <c r="F23" s="493">
        <f t="shared" si="0"/>
        <v>82.2</v>
      </c>
      <c r="G23" s="494">
        <v>0</v>
      </c>
      <c r="H23" s="494">
        <v>0</v>
      </c>
      <c r="I23" s="494">
        <v>0</v>
      </c>
      <c r="J23" s="494">
        <v>0</v>
      </c>
      <c r="K23" s="8">
        <v>0</v>
      </c>
    </row>
    <row r="24" spans="1:11" ht="12.75">
      <c r="A24" s="370">
        <v>13</v>
      </c>
      <c r="B24" s="371" t="s">
        <v>912</v>
      </c>
      <c r="C24" s="492">
        <v>1624</v>
      </c>
      <c r="D24" s="493">
        <f t="shared" si="0"/>
        <v>81.2</v>
      </c>
      <c r="E24" s="492">
        <v>1624</v>
      </c>
      <c r="F24" s="493">
        <f t="shared" si="0"/>
        <v>81.2</v>
      </c>
      <c r="G24" s="494">
        <v>0</v>
      </c>
      <c r="H24" s="494">
        <v>0</v>
      </c>
      <c r="I24" s="494">
        <v>0</v>
      </c>
      <c r="J24" s="494">
        <v>0</v>
      </c>
      <c r="K24" s="8">
        <v>0</v>
      </c>
    </row>
    <row r="25" spans="1:11" ht="12.75">
      <c r="A25" s="370">
        <v>14</v>
      </c>
      <c r="B25" s="371" t="s">
        <v>913</v>
      </c>
      <c r="C25" s="492">
        <v>1439</v>
      </c>
      <c r="D25" s="493">
        <f t="shared" si="0"/>
        <v>71.95</v>
      </c>
      <c r="E25" s="492">
        <v>1439</v>
      </c>
      <c r="F25" s="493">
        <f t="shared" si="0"/>
        <v>71.95</v>
      </c>
      <c r="G25" s="494">
        <v>0</v>
      </c>
      <c r="H25" s="494">
        <v>0</v>
      </c>
      <c r="I25" s="494">
        <v>0</v>
      </c>
      <c r="J25" s="494">
        <v>0</v>
      </c>
      <c r="K25" s="8">
        <v>0</v>
      </c>
    </row>
    <row r="26" spans="1:11" ht="12.75">
      <c r="A26" s="370">
        <v>15</v>
      </c>
      <c r="B26" s="371" t="s">
        <v>914</v>
      </c>
      <c r="C26" s="492">
        <v>545</v>
      </c>
      <c r="D26" s="493">
        <f t="shared" si="0"/>
        <v>27.25</v>
      </c>
      <c r="E26" s="492">
        <v>545</v>
      </c>
      <c r="F26" s="493">
        <f t="shared" si="0"/>
        <v>27.25</v>
      </c>
      <c r="G26" s="494">
        <v>0</v>
      </c>
      <c r="H26" s="494">
        <v>0</v>
      </c>
      <c r="I26" s="494">
        <v>0</v>
      </c>
      <c r="J26" s="494">
        <v>0</v>
      </c>
      <c r="K26" s="8">
        <v>0</v>
      </c>
    </row>
    <row r="27" spans="1:11" ht="12.75">
      <c r="A27" s="370">
        <v>16</v>
      </c>
      <c r="B27" s="371" t="s">
        <v>915</v>
      </c>
      <c r="C27" s="492">
        <v>726</v>
      </c>
      <c r="D27" s="493">
        <f t="shared" si="0"/>
        <v>36.3</v>
      </c>
      <c r="E27" s="492">
        <v>726</v>
      </c>
      <c r="F27" s="493">
        <f t="shared" si="0"/>
        <v>36.3</v>
      </c>
      <c r="G27" s="494">
        <v>0</v>
      </c>
      <c r="H27" s="494">
        <v>0</v>
      </c>
      <c r="I27" s="494">
        <v>0</v>
      </c>
      <c r="J27" s="494">
        <v>0</v>
      </c>
      <c r="K27" s="8">
        <v>0</v>
      </c>
    </row>
    <row r="28" spans="1:11" ht="12.75">
      <c r="A28" s="370">
        <v>17</v>
      </c>
      <c r="B28" s="371" t="s">
        <v>916</v>
      </c>
      <c r="C28" s="492">
        <v>1697</v>
      </c>
      <c r="D28" s="493">
        <f t="shared" si="0"/>
        <v>84.85</v>
      </c>
      <c r="E28" s="492">
        <v>1697</v>
      </c>
      <c r="F28" s="493">
        <f t="shared" si="0"/>
        <v>84.85</v>
      </c>
      <c r="G28" s="494">
        <v>0</v>
      </c>
      <c r="H28" s="494">
        <v>0</v>
      </c>
      <c r="I28" s="494">
        <v>0</v>
      </c>
      <c r="J28" s="494">
        <v>0</v>
      </c>
      <c r="K28" s="8">
        <v>0</v>
      </c>
    </row>
    <row r="29" spans="1:11" ht="12.75">
      <c r="A29" s="370">
        <v>18</v>
      </c>
      <c r="B29" s="371" t="s">
        <v>917</v>
      </c>
      <c r="C29" s="492">
        <v>1912</v>
      </c>
      <c r="D29" s="493">
        <f t="shared" si="0"/>
        <v>95.6</v>
      </c>
      <c r="E29" s="492">
        <v>1912</v>
      </c>
      <c r="F29" s="493">
        <f t="shared" si="0"/>
        <v>95.6</v>
      </c>
      <c r="G29" s="494">
        <v>0</v>
      </c>
      <c r="H29" s="494">
        <v>0</v>
      </c>
      <c r="I29" s="494">
        <v>0</v>
      </c>
      <c r="J29" s="494">
        <v>0</v>
      </c>
      <c r="K29" s="8">
        <v>0</v>
      </c>
    </row>
    <row r="30" spans="1:11" ht="12.75">
      <c r="A30" s="370">
        <v>19</v>
      </c>
      <c r="B30" s="371" t="s">
        <v>918</v>
      </c>
      <c r="C30" s="492">
        <v>2136</v>
      </c>
      <c r="D30" s="493">
        <f t="shared" si="0"/>
        <v>106.8</v>
      </c>
      <c r="E30" s="492">
        <v>2136</v>
      </c>
      <c r="F30" s="493">
        <f t="shared" si="0"/>
        <v>106.8</v>
      </c>
      <c r="G30" s="494">
        <v>0</v>
      </c>
      <c r="H30" s="494">
        <v>0</v>
      </c>
      <c r="I30" s="494">
        <v>0</v>
      </c>
      <c r="J30" s="494">
        <v>0</v>
      </c>
      <c r="K30" s="8">
        <v>1473</v>
      </c>
    </row>
    <row r="31" spans="1:11" ht="12.75">
      <c r="A31" s="370">
        <v>20</v>
      </c>
      <c r="B31" s="371" t="s">
        <v>919</v>
      </c>
      <c r="C31" s="492">
        <v>1431</v>
      </c>
      <c r="D31" s="493">
        <f t="shared" si="0"/>
        <v>71.55</v>
      </c>
      <c r="E31" s="492">
        <v>1431</v>
      </c>
      <c r="F31" s="493">
        <f t="shared" si="0"/>
        <v>71.55</v>
      </c>
      <c r="G31" s="494">
        <v>0</v>
      </c>
      <c r="H31" s="494">
        <v>0</v>
      </c>
      <c r="I31" s="494">
        <v>0</v>
      </c>
      <c r="J31" s="494">
        <v>0</v>
      </c>
      <c r="K31" s="8">
        <v>0</v>
      </c>
    </row>
    <row r="32" spans="1:11" ht="12.75">
      <c r="A32" s="370">
        <v>21</v>
      </c>
      <c r="B32" s="371" t="s">
        <v>920</v>
      </c>
      <c r="C32" s="492">
        <v>1922</v>
      </c>
      <c r="D32" s="493">
        <f t="shared" si="0"/>
        <v>96.1</v>
      </c>
      <c r="E32" s="492">
        <v>1922</v>
      </c>
      <c r="F32" s="493">
        <f t="shared" si="0"/>
        <v>96.1</v>
      </c>
      <c r="G32" s="494">
        <v>0</v>
      </c>
      <c r="H32" s="494">
        <v>0</v>
      </c>
      <c r="I32" s="494">
        <v>0</v>
      </c>
      <c r="J32" s="494">
        <v>0</v>
      </c>
      <c r="K32" s="8">
        <v>0</v>
      </c>
    </row>
    <row r="33" spans="1:11" ht="12.75">
      <c r="A33" s="370">
        <v>22</v>
      </c>
      <c r="B33" s="371" t="s">
        <v>921</v>
      </c>
      <c r="C33" s="492">
        <v>878</v>
      </c>
      <c r="D33" s="493">
        <f t="shared" si="0"/>
        <v>43.9</v>
      </c>
      <c r="E33" s="492">
        <v>878</v>
      </c>
      <c r="F33" s="493">
        <f t="shared" si="0"/>
        <v>43.9</v>
      </c>
      <c r="G33" s="494">
        <v>0</v>
      </c>
      <c r="H33" s="494">
        <v>0</v>
      </c>
      <c r="I33" s="494">
        <v>0</v>
      </c>
      <c r="J33" s="494">
        <v>0</v>
      </c>
      <c r="K33" s="8">
        <v>1473</v>
      </c>
    </row>
    <row r="34" spans="1:11" ht="12.75">
      <c r="A34" s="370">
        <v>23</v>
      </c>
      <c r="B34" s="371" t="s">
        <v>922</v>
      </c>
      <c r="C34" s="492">
        <v>2258</v>
      </c>
      <c r="D34" s="493">
        <f t="shared" si="0"/>
        <v>112.9</v>
      </c>
      <c r="E34" s="492">
        <v>2258</v>
      </c>
      <c r="F34" s="493">
        <f t="shared" si="0"/>
        <v>112.9</v>
      </c>
      <c r="G34" s="494">
        <v>0</v>
      </c>
      <c r="H34" s="494">
        <v>0</v>
      </c>
      <c r="I34" s="494">
        <v>0</v>
      </c>
      <c r="J34" s="494">
        <v>0</v>
      </c>
      <c r="K34" s="8">
        <v>0</v>
      </c>
    </row>
    <row r="35" spans="1:11" ht="12.75">
      <c r="A35" s="370">
        <v>24</v>
      </c>
      <c r="B35" s="371" t="s">
        <v>923</v>
      </c>
      <c r="C35" s="492">
        <v>1665</v>
      </c>
      <c r="D35" s="493">
        <f t="shared" si="0"/>
        <v>83.25</v>
      </c>
      <c r="E35" s="492">
        <v>1665</v>
      </c>
      <c r="F35" s="493">
        <f t="shared" si="0"/>
        <v>83.25</v>
      </c>
      <c r="G35" s="494">
        <v>0</v>
      </c>
      <c r="H35" s="494">
        <v>0</v>
      </c>
      <c r="I35" s="494">
        <v>0</v>
      </c>
      <c r="J35" s="494">
        <v>0</v>
      </c>
      <c r="K35" s="8">
        <v>0</v>
      </c>
    </row>
    <row r="36" spans="1:11" ht="12.75">
      <c r="A36" s="370">
        <v>25</v>
      </c>
      <c r="B36" s="371" t="s">
        <v>924</v>
      </c>
      <c r="C36" s="492">
        <v>1202</v>
      </c>
      <c r="D36" s="493">
        <f t="shared" si="0"/>
        <v>60.1</v>
      </c>
      <c r="E36" s="492">
        <v>1202</v>
      </c>
      <c r="F36" s="493">
        <f t="shared" si="0"/>
        <v>60.1</v>
      </c>
      <c r="G36" s="494">
        <v>0</v>
      </c>
      <c r="H36" s="494">
        <v>0</v>
      </c>
      <c r="I36" s="494">
        <v>0</v>
      </c>
      <c r="J36" s="494">
        <v>0</v>
      </c>
      <c r="K36" s="8">
        <v>0</v>
      </c>
    </row>
    <row r="37" spans="1:11" ht="12.75">
      <c r="A37" s="370">
        <v>26</v>
      </c>
      <c r="B37" s="371" t="s">
        <v>925</v>
      </c>
      <c r="C37" s="492">
        <v>2317</v>
      </c>
      <c r="D37" s="493">
        <f t="shared" si="0"/>
        <v>115.85</v>
      </c>
      <c r="E37" s="492">
        <v>2317</v>
      </c>
      <c r="F37" s="493">
        <f t="shared" si="0"/>
        <v>115.85</v>
      </c>
      <c r="G37" s="494">
        <v>0</v>
      </c>
      <c r="H37" s="494">
        <v>0</v>
      </c>
      <c r="I37" s="494">
        <v>0</v>
      </c>
      <c r="J37" s="494">
        <v>0</v>
      </c>
      <c r="K37" s="8">
        <v>0</v>
      </c>
    </row>
    <row r="38" spans="1:11" ht="12.75">
      <c r="A38" s="370">
        <v>27</v>
      </c>
      <c r="B38" s="371" t="s">
        <v>926</v>
      </c>
      <c r="C38" s="492">
        <v>1590</v>
      </c>
      <c r="D38" s="493">
        <f t="shared" si="0"/>
        <v>79.5</v>
      </c>
      <c r="E38" s="492">
        <v>1590</v>
      </c>
      <c r="F38" s="493">
        <f t="shared" si="0"/>
        <v>79.5</v>
      </c>
      <c r="G38" s="494">
        <v>0</v>
      </c>
      <c r="H38" s="494">
        <v>0</v>
      </c>
      <c r="I38" s="494">
        <v>0</v>
      </c>
      <c r="J38" s="494">
        <v>0</v>
      </c>
      <c r="K38" s="8">
        <v>0</v>
      </c>
    </row>
    <row r="39" spans="1:11" ht="12.75">
      <c r="A39" s="370">
        <v>28</v>
      </c>
      <c r="B39" s="371" t="s">
        <v>927</v>
      </c>
      <c r="C39" s="492">
        <v>2357</v>
      </c>
      <c r="D39" s="493">
        <f t="shared" si="0"/>
        <v>117.85</v>
      </c>
      <c r="E39" s="492">
        <v>2357</v>
      </c>
      <c r="F39" s="493">
        <f t="shared" si="0"/>
        <v>117.85</v>
      </c>
      <c r="G39" s="494">
        <v>0</v>
      </c>
      <c r="H39" s="494">
        <v>0</v>
      </c>
      <c r="I39" s="494">
        <v>0</v>
      </c>
      <c r="J39" s="494">
        <v>0</v>
      </c>
      <c r="K39" s="8">
        <v>0</v>
      </c>
    </row>
    <row r="40" spans="1:11" ht="12.75">
      <c r="A40" s="370">
        <v>29</v>
      </c>
      <c r="B40" s="371" t="s">
        <v>928</v>
      </c>
      <c r="C40" s="492">
        <v>1707</v>
      </c>
      <c r="D40" s="493">
        <f t="shared" si="0"/>
        <v>85.35</v>
      </c>
      <c r="E40" s="492">
        <v>1707</v>
      </c>
      <c r="F40" s="493">
        <f t="shared" si="0"/>
        <v>85.35</v>
      </c>
      <c r="G40" s="494">
        <v>0</v>
      </c>
      <c r="H40" s="494">
        <v>0</v>
      </c>
      <c r="I40" s="494">
        <v>0</v>
      </c>
      <c r="J40" s="494">
        <v>0</v>
      </c>
      <c r="K40" s="8">
        <v>0</v>
      </c>
    </row>
    <row r="41" spans="1:11" ht="12.75">
      <c r="A41" s="370">
        <v>30</v>
      </c>
      <c r="B41" s="371" t="s">
        <v>929</v>
      </c>
      <c r="C41" s="492">
        <v>2669</v>
      </c>
      <c r="D41" s="493">
        <f t="shared" si="0"/>
        <v>133.45</v>
      </c>
      <c r="E41" s="492">
        <v>2669</v>
      </c>
      <c r="F41" s="493">
        <f t="shared" si="0"/>
        <v>133.45</v>
      </c>
      <c r="G41" s="494">
        <v>0</v>
      </c>
      <c r="H41" s="494">
        <v>0</v>
      </c>
      <c r="I41" s="494">
        <v>0</v>
      </c>
      <c r="J41" s="494">
        <v>0</v>
      </c>
      <c r="K41" s="8">
        <v>0</v>
      </c>
    </row>
    <row r="42" spans="1:11" ht="12.75">
      <c r="A42" s="370">
        <v>31</v>
      </c>
      <c r="B42" s="371" t="s">
        <v>930</v>
      </c>
      <c r="C42" s="492">
        <v>2700</v>
      </c>
      <c r="D42" s="493">
        <f t="shared" si="0"/>
        <v>135</v>
      </c>
      <c r="E42" s="492">
        <v>2700</v>
      </c>
      <c r="F42" s="493">
        <f t="shared" si="0"/>
        <v>135</v>
      </c>
      <c r="G42" s="494">
        <v>0</v>
      </c>
      <c r="H42" s="494">
        <v>0</v>
      </c>
      <c r="I42" s="494">
        <v>0</v>
      </c>
      <c r="J42" s="494">
        <v>0</v>
      </c>
      <c r="K42" s="8">
        <v>0</v>
      </c>
    </row>
    <row r="43" spans="1:11" ht="12.75">
      <c r="A43" s="370">
        <v>32</v>
      </c>
      <c r="B43" s="371" t="s">
        <v>931</v>
      </c>
      <c r="C43" s="492">
        <v>2608</v>
      </c>
      <c r="D43" s="493">
        <f t="shared" si="0"/>
        <v>130.4</v>
      </c>
      <c r="E43" s="492">
        <v>2608</v>
      </c>
      <c r="F43" s="493">
        <f t="shared" si="0"/>
        <v>130.4</v>
      </c>
      <c r="G43" s="494">
        <v>0</v>
      </c>
      <c r="H43" s="494">
        <v>0</v>
      </c>
      <c r="I43" s="494">
        <v>0</v>
      </c>
      <c r="J43" s="494">
        <v>0</v>
      </c>
      <c r="K43" s="8">
        <v>0</v>
      </c>
    </row>
    <row r="44" spans="1:11" ht="12.75">
      <c r="A44" s="372"/>
      <c r="B44" s="373" t="s">
        <v>85</v>
      </c>
      <c r="C44" s="495">
        <v>54296</v>
      </c>
      <c r="D44" s="496">
        <f t="shared" si="0"/>
        <v>2714.8</v>
      </c>
      <c r="E44" s="495">
        <v>54296</v>
      </c>
      <c r="F44" s="496">
        <f t="shared" si="0"/>
        <v>2714.8</v>
      </c>
      <c r="G44" s="497">
        <v>0</v>
      </c>
      <c r="H44" s="497">
        <v>0</v>
      </c>
      <c r="I44" s="497">
        <v>0</v>
      </c>
      <c r="J44" s="497">
        <v>0</v>
      </c>
      <c r="K44" s="27">
        <f>SUM(K12:K43)</f>
        <v>7367</v>
      </c>
    </row>
    <row r="45" spans="1:11" ht="12.75">
      <c r="A45" s="9" t="s">
        <v>37</v>
      </c>
      <c r="B45" s="11"/>
      <c r="C45" s="11"/>
      <c r="D45" s="11"/>
      <c r="E45" s="11"/>
      <c r="F45" s="11"/>
      <c r="G45" s="11"/>
      <c r="H45" s="15"/>
      <c r="I45" s="15"/>
      <c r="J45" s="15"/>
      <c r="K45" s="28"/>
    </row>
    <row r="46" spans="1:11" ht="119.25" customHeight="1">
      <c r="A46" s="854" t="s">
        <v>983</v>
      </c>
      <c r="B46" s="854"/>
      <c r="C46" s="854"/>
      <c r="D46" s="854"/>
      <c r="E46" s="498"/>
      <c r="F46" s="499"/>
      <c r="G46" s="15"/>
      <c r="H46" s="15"/>
      <c r="I46" s="15"/>
      <c r="J46" s="15"/>
      <c r="K46" s="28"/>
    </row>
    <row r="47" spans="3:11" ht="15.75" customHeight="1">
      <c r="C47" s="348"/>
      <c r="D47" s="348"/>
      <c r="E47" s="348"/>
      <c r="F47" s="13"/>
      <c r="G47" s="619" t="s">
        <v>887</v>
      </c>
      <c r="H47" s="619"/>
      <c r="I47" s="619"/>
      <c r="J47" s="619"/>
      <c r="K47" s="619"/>
    </row>
    <row r="48" spans="2:16" s="14" customFormat="1" ht="13.5" customHeight="1">
      <c r="B48" s="79"/>
      <c r="C48" s="79"/>
      <c r="D48" s="79"/>
      <c r="E48" s="79"/>
      <c r="F48" s="13"/>
      <c r="G48" s="619" t="s">
        <v>888</v>
      </c>
      <c r="H48" s="619"/>
      <c r="I48" s="619"/>
      <c r="J48" s="619"/>
      <c r="K48" s="619"/>
      <c r="L48" s="79"/>
      <c r="M48" s="79"/>
      <c r="N48" s="79"/>
      <c r="O48" s="79"/>
      <c r="P48" s="79"/>
    </row>
    <row r="49" spans="1:16" s="14" customFormat="1" ht="12.75" customHeight="1">
      <c r="A49" s="79"/>
      <c r="B49" s="79"/>
      <c r="C49" s="79"/>
      <c r="D49" s="79"/>
      <c r="E49" s="79"/>
      <c r="I49" s="642"/>
      <c r="J49" s="642"/>
      <c r="K49" s="643"/>
      <c r="L49" s="79"/>
      <c r="M49" s="79"/>
      <c r="N49" s="79"/>
      <c r="O49" s="79"/>
      <c r="P49" s="79"/>
    </row>
    <row r="50" spans="1:16" s="14" customFormat="1" ht="12.75" customHeight="1">
      <c r="A50" s="79"/>
      <c r="B50" s="79"/>
      <c r="C50" s="79"/>
      <c r="D50" s="79"/>
      <c r="E50" s="79"/>
      <c r="F50" s="645" t="s">
        <v>889</v>
      </c>
      <c r="G50" s="645"/>
      <c r="H50" s="79"/>
      <c r="I50" s="79"/>
      <c r="J50" s="79"/>
      <c r="K50" s="79"/>
      <c r="L50" s="79"/>
      <c r="M50" s="79"/>
      <c r="N50" s="79"/>
      <c r="O50" s="79"/>
      <c r="P50" s="79"/>
    </row>
    <row r="51" spans="1:11" s="14" customFormat="1" ht="12.75">
      <c r="A51" s="13"/>
      <c r="B51" s="13"/>
      <c r="C51" s="13"/>
      <c r="D51" s="13"/>
      <c r="E51" s="13"/>
      <c r="F51" s="79"/>
      <c r="G51" s="79"/>
      <c r="H51" s="79"/>
      <c r="I51" s="79"/>
      <c r="J51" s="79"/>
      <c r="K51" s="79"/>
    </row>
    <row r="52" spans="1:11" s="14" customFormat="1" ht="15">
      <c r="A52" s="13"/>
      <c r="F52" s="13"/>
      <c r="G52" s="619" t="s">
        <v>890</v>
      </c>
      <c r="H52" s="619"/>
      <c r="I52" s="619"/>
      <c r="J52" s="619"/>
      <c r="K52" s="619"/>
    </row>
    <row r="53" spans="1:11" ht="12.75">
      <c r="A53" s="393"/>
      <c r="B53" s="393"/>
      <c r="C53" s="393"/>
      <c r="D53" s="393"/>
      <c r="E53" s="393"/>
      <c r="F53" s="529"/>
      <c r="G53" s="529"/>
      <c r="H53" s="529"/>
      <c r="I53" s="529"/>
      <c r="J53" s="529"/>
      <c r="K53" s="529"/>
    </row>
    <row r="54" spans="6:11" ht="12.75">
      <c r="F54" s="529"/>
      <c r="G54" s="529"/>
      <c r="H54" s="529"/>
      <c r="I54" s="529"/>
      <c r="J54" s="529"/>
      <c r="K54" s="529"/>
    </row>
  </sheetData>
  <sheetProtection/>
  <mergeCells count="21">
    <mergeCell ref="B9:B10"/>
    <mergeCell ref="G47:K47"/>
    <mergeCell ref="G48:K48"/>
    <mergeCell ref="A7:B7"/>
    <mergeCell ref="F50:G50"/>
    <mergeCell ref="E9:F9"/>
    <mergeCell ref="G52:K52"/>
    <mergeCell ref="I7:K7"/>
    <mergeCell ref="C8:J8"/>
    <mergeCell ref="C9:D9"/>
    <mergeCell ref="A46:D46"/>
    <mergeCell ref="K9:K10"/>
    <mergeCell ref="G9:H9"/>
    <mergeCell ref="A5:L5"/>
    <mergeCell ref="A9:A10"/>
    <mergeCell ref="I49:K49"/>
    <mergeCell ref="J1:K1"/>
    <mergeCell ref="I9:J9"/>
    <mergeCell ref="D1:E1"/>
    <mergeCell ref="A2:J2"/>
    <mergeCell ref="A3:J3"/>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4" r:id="rId1"/>
</worksheet>
</file>

<file path=xl/worksheets/sheet38.xml><?xml version="1.0" encoding="utf-8"?>
<worksheet xmlns="http://schemas.openxmlformats.org/spreadsheetml/2006/main" xmlns:r="http://schemas.openxmlformats.org/officeDocument/2006/relationships">
  <sheetPr>
    <pageSetUpPr fitToPage="1"/>
  </sheetPr>
  <dimension ref="A1:S53"/>
  <sheetViews>
    <sheetView view="pageBreakPreview" zoomScale="90" zoomScaleSheetLayoutView="90" zoomScalePageLayoutView="0" workbookViewId="0" topLeftCell="A25">
      <selection activeCell="C44" sqref="C44:D44"/>
    </sheetView>
  </sheetViews>
  <sheetFormatPr defaultColWidth="9.140625" defaultRowHeight="12.75"/>
  <cols>
    <col min="2" max="2" width="19.00390625" style="0" customWidth="1"/>
    <col min="3" max="3" width="16.28125" style="0" customWidth="1"/>
    <col min="4" max="4" width="15.8515625" style="0" customWidth="1"/>
    <col min="5" max="5" width="9.28125" style="0" customWidth="1"/>
    <col min="6" max="6" width="13.57421875" style="0" customWidth="1"/>
    <col min="7" max="7" width="9.7109375" style="0" customWidth="1"/>
    <col min="8" max="8" width="10.421875" style="0" customWidth="1"/>
    <col min="9" max="9" width="15.28125" style="0" customWidth="1"/>
    <col min="10" max="10" width="19.28125" style="0" customWidth="1"/>
    <col min="11" max="11" width="15.00390625" style="0" customWidth="1"/>
  </cols>
  <sheetData>
    <row r="1" spans="4:11" ht="22.5" customHeight="1">
      <c r="D1" s="634"/>
      <c r="E1" s="634"/>
      <c r="H1" s="40"/>
      <c r="J1" s="780" t="s">
        <v>466</v>
      </c>
      <c r="K1" s="780"/>
    </row>
    <row r="2" spans="1:10" ht="15">
      <c r="A2" s="619" t="s">
        <v>0</v>
      </c>
      <c r="B2" s="619"/>
      <c r="C2" s="619"/>
      <c r="D2" s="619"/>
      <c r="E2" s="619"/>
      <c r="F2" s="619"/>
      <c r="G2" s="619"/>
      <c r="H2" s="619"/>
      <c r="I2" s="619"/>
      <c r="J2" s="619"/>
    </row>
    <row r="3" spans="1:10" ht="18">
      <c r="A3" s="760" t="s">
        <v>690</v>
      </c>
      <c r="B3" s="760"/>
      <c r="C3" s="760"/>
      <c r="D3" s="760"/>
      <c r="E3" s="760"/>
      <c r="F3" s="760"/>
      <c r="G3" s="760"/>
      <c r="H3" s="760"/>
      <c r="I3" s="760"/>
      <c r="J3" s="760"/>
    </row>
    <row r="4" ht="10.5" customHeight="1"/>
    <row r="5" spans="1:12" s="14" customFormat="1" ht="15.75" customHeight="1">
      <c r="A5" s="855" t="s">
        <v>476</v>
      </c>
      <c r="B5" s="855"/>
      <c r="C5" s="855"/>
      <c r="D5" s="855"/>
      <c r="E5" s="855"/>
      <c r="F5" s="855"/>
      <c r="G5" s="855"/>
      <c r="H5" s="855"/>
      <c r="I5" s="855"/>
      <c r="J5" s="855"/>
      <c r="K5" s="855"/>
      <c r="L5" s="855"/>
    </row>
    <row r="6" spans="1:10" s="14" customFormat="1" ht="15.75" customHeight="1">
      <c r="A6" s="43"/>
      <c r="B6" s="43"/>
      <c r="C6" s="43"/>
      <c r="D6" s="43"/>
      <c r="E6" s="43"/>
      <c r="F6" s="43"/>
      <c r="G6" s="43"/>
      <c r="H6" s="43"/>
      <c r="I6" s="43"/>
      <c r="J6" s="43"/>
    </row>
    <row r="7" spans="1:11" s="14" customFormat="1" ht="12.75">
      <c r="A7" s="635" t="s">
        <v>1011</v>
      </c>
      <c r="B7" s="635"/>
      <c r="I7" s="787" t="s">
        <v>771</v>
      </c>
      <c r="J7" s="787"/>
      <c r="K7" s="787"/>
    </row>
    <row r="8" spans="3:10" s="12" customFormat="1" ht="15.75" hidden="1">
      <c r="C8" s="619" t="s">
        <v>13</v>
      </c>
      <c r="D8" s="619"/>
      <c r="E8" s="619"/>
      <c r="F8" s="619"/>
      <c r="G8" s="619"/>
      <c r="H8" s="619"/>
      <c r="I8" s="619"/>
      <c r="J8" s="619"/>
    </row>
    <row r="9" spans="1:19" ht="31.5" customHeight="1">
      <c r="A9" s="781" t="s">
        <v>20</v>
      </c>
      <c r="B9" s="781" t="s">
        <v>33</v>
      </c>
      <c r="C9" s="596" t="s">
        <v>757</v>
      </c>
      <c r="D9" s="598"/>
      <c r="E9" s="596" t="s">
        <v>465</v>
      </c>
      <c r="F9" s="598"/>
      <c r="G9" s="596" t="s">
        <v>35</v>
      </c>
      <c r="H9" s="598"/>
      <c r="I9" s="628" t="s">
        <v>100</v>
      </c>
      <c r="J9" s="628"/>
      <c r="K9" s="781" t="s">
        <v>503</v>
      </c>
      <c r="R9" s="8"/>
      <c r="S9" s="11"/>
    </row>
    <row r="10" spans="1:11" s="13" customFormat="1" ht="46.5" customHeight="1">
      <c r="A10" s="782"/>
      <c r="B10" s="782"/>
      <c r="C10" s="5" t="s">
        <v>36</v>
      </c>
      <c r="D10" s="5" t="s">
        <v>99</v>
      </c>
      <c r="E10" s="5" t="s">
        <v>36</v>
      </c>
      <c r="F10" s="5" t="s">
        <v>99</v>
      </c>
      <c r="G10" s="5" t="s">
        <v>36</v>
      </c>
      <c r="H10" s="5" t="s">
        <v>99</v>
      </c>
      <c r="I10" s="5" t="s">
        <v>128</v>
      </c>
      <c r="J10" s="5" t="s">
        <v>129</v>
      </c>
      <c r="K10" s="782"/>
    </row>
    <row r="11" spans="1:11" ht="12.75">
      <c r="A11" s="287">
        <v>1</v>
      </c>
      <c r="B11" s="287">
        <v>2</v>
      </c>
      <c r="C11" s="287">
        <v>3</v>
      </c>
      <c r="D11" s="287">
        <v>4</v>
      </c>
      <c r="E11" s="287">
        <v>5</v>
      </c>
      <c r="F11" s="287">
        <v>6</v>
      </c>
      <c r="G11" s="287">
        <v>7</v>
      </c>
      <c r="H11" s="287">
        <v>8</v>
      </c>
      <c r="I11" s="287">
        <v>9</v>
      </c>
      <c r="J11" s="287">
        <v>10</v>
      </c>
      <c r="K11" s="287">
        <v>11</v>
      </c>
    </row>
    <row r="12" spans="1:11" ht="12.75">
      <c r="A12" s="370">
        <v>1</v>
      </c>
      <c r="B12" s="371" t="s">
        <v>900</v>
      </c>
      <c r="C12" s="500">
        <v>1025</v>
      </c>
      <c r="D12" s="493">
        <f>C12*5000/100000</f>
        <v>51.25</v>
      </c>
      <c r="E12" s="500">
        <v>1025</v>
      </c>
      <c r="F12" s="493">
        <f>E12*5000/100000</f>
        <v>51.25</v>
      </c>
      <c r="G12" s="7">
        <v>0</v>
      </c>
      <c r="H12" s="7">
        <v>0</v>
      </c>
      <c r="I12" s="7">
        <v>0</v>
      </c>
      <c r="J12" s="7">
        <v>0</v>
      </c>
      <c r="K12" s="7"/>
    </row>
    <row r="13" spans="1:11" ht="12.75">
      <c r="A13" s="370">
        <v>2</v>
      </c>
      <c r="B13" s="371" t="s">
        <v>901</v>
      </c>
      <c r="C13" s="500">
        <v>602</v>
      </c>
      <c r="D13" s="493">
        <f aca="true" t="shared" si="0" ref="D13:D44">C13*5000/100000</f>
        <v>30.1</v>
      </c>
      <c r="E13" s="500">
        <v>602</v>
      </c>
      <c r="F13" s="493">
        <f aca="true" t="shared" si="1" ref="F13:F44">E13*5000/100000</f>
        <v>30.1</v>
      </c>
      <c r="G13" s="7">
        <v>0</v>
      </c>
      <c r="H13" s="7">
        <v>0</v>
      </c>
      <c r="I13" s="7">
        <v>0</v>
      </c>
      <c r="J13" s="7">
        <v>0</v>
      </c>
      <c r="K13" s="7"/>
    </row>
    <row r="14" spans="1:11" ht="12.75">
      <c r="A14" s="370">
        <v>3</v>
      </c>
      <c r="B14" s="371" t="s">
        <v>902</v>
      </c>
      <c r="C14" s="500">
        <v>1618</v>
      </c>
      <c r="D14" s="493">
        <f t="shared" si="0"/>
        <v>80.9</v>
      </c>
      <c r="E14" s="500">
        <v>1618</v>
      </c>
      <c r="F14" s="493">
        <f t="shared" si="1"/>
        <v>80.9</v>
      </c>
      <c r="G14" s="7">
        <v>0</v>
      </c>
      <c r="H14" s="7">
        <v>0</v>
      </c>
      <c r="I14" s="7">
        <v>0</v>
      </c>
      <c r="J14" s="7">
        <v>0</v>
      </c>
      <c r="K14" s="7"/>
    </row>
    <row r="15" spans="1:11" ht="12.75">
      <c r="A15" s="370">
        <v>4</v>
      </c>
      <c r="B15" s="371" t="s">
        <v>903</v>
      </c>
      <c r="C15" s="500">
        <v>1655</v>
      </c>
      <c r="D15" s="493">
        <f t="shared" si="0"/>
        <v>82.75</v>
      </c>
      <c r="E15" s="500">
        <v>1655</v>
      </c>
      <c r="F15" s="493">
        <f t="shared" si="1"/>
        <v>82.75</v>
      </c>
      <c r="G15" s="7">
        <v>0</v>
      </c>
      <c r="H15" s="7">
        <v>0</v>
      </c>
      <c r="I15" s="7">
        <v>0</v>
      </c>
      <c r="J15" s="7">
        <v>0</v>
      </c>
      <c r="K15" s="7"/>
    </row>
    <row r="16" spans="1:11" ht="12.75">
      <c r="A16" s="370">
        <v>5</v>
      </c>
      <c r="B16" s="371" t="s">
        <v>904</v>
      </c>
      <c r="C16" s="500">
        <v>1115</v>
      </c>
      <c r="D16" s="493">
        <f t="shared" si="0"/>
        <v>55.75</v>
      </c>
      <c r="E16" s="500">
        <v>1115</v>
      </c>
      <c r="F16" s="493">
        <f t="shared" si="1"/>
        <v>55.75</v>
      </c>
      <c r="G16" s="7">
        <v>0</v>
      </c>
      <c r="H16" s="7">
        <v>0</v>
      </c>
      <c r="I16" s="7">
        <v>0</v>
      </c>
      <c r="J16" s="7">
        <v>0</v>
      </c>
      <c r="K16" s="7"/>
    </row>
    <row r="17" spans="1:11" ht="12.75">
      <c r="A17" s="370">
        <v>6</v>
      </c>
      <c r="B17" s="371" t="s">
        <v>905</v>
      </c>
      <c r="C17" s="500">
        <v>912</v>
      </c>
      <c r="D17" s="493">
        <f t="shared" si="0"/>
        <v>45.6</v>
      </c>
      <c r="E17" s="500">
        <v>912</v>
      </c>
      <c r="F17" s="493">
        <f t="shared" si="1"/>
        <v>45.6</v>
      </c>
      <c r="G17" s="7">
        <v>0</v>
      </c>
      <c r="H17" s="7">
        <v>0</v>
      </c>
      <c r="I17" s="7">
        <v>0</v>
      </c>
      <c r="J17" s="7">
        <v>0</v>
      </c>
      <c r="K17" s="7"/>
    </row>
    <row r="18" spans="1:11" ht="12.75">
      <c r="A18" s="370">
        <v>7</v>
      </c>
      <c r="B18" s="371" t="s">
        <v>906</v>
      </c>
      <c r="C18" s="500">
        <v>1090</v>
      </c>
      <c r="D18" s="493">
        <f t="shared" si="0"/>
        <v>54.5</v>
      </c>
      <c r="E18" s="500">
        <v>1090</v>
      </c>
      <c r="F18" s="493">
        <f t="shared" si="1"/>
        <v>54.5</v>
      </c>
      <c r="G18" s="7">
        <v>0</v>
      </c>
      <c r="H18" s="7">
        <v>0</v>
      </c>
      <c r="I18" s="7">
        <v>0</v>
      </c>
      <c r="J18" s="7">
        <v>0</v>
      </c>
      <c r="K18" s="7"/>
    </row>
    <row r="19" spans="1:11" ht="12.75">
      <c r="A19" s="370">
        <v>8</v>
      </c>
      <c r="B19" s="371" t="s">
        <v>907</v>
      </c>
      <c r="C19" s="500">
        <v>1405</v>
      </c>
      <c r="D19" s="493">
        <f t="shared" si="0"/>
        <v>70.25</v>
      </c>
      <c r="E19" s="500">
        <v>1405</v>
      </c>
      <c r="F19" s="493">
        <f t="shared" si="1"/>
        <v>70.25</v>
      </c>
      <c r="G19" s="7">
        <v>0</v>
      </c>
      <c r="H19" s="7">
        <v>0</v>
      </c>
      <c r="I19" s="7">
        <v>0</v>
      </c>
      <c r="J19" s="7">
        <v>0</v>
      </c>
      <c r="K19" s="8"/>
    </row>
    <row r="20" spans="1:11" ht="12.75">
      <c r="A20" s="370">
        <v>9</v>
      </c>
      <c r="B20" s="371" t="s">
        <v>908</v>
      </c>
      <c r="C20" s="500">
        <v>795</v>
      </c>
      <c r="D20" s="493">
        <f t="shared" si="0"/>
        <v>39.75</v>
      </c>
      <c r="E20" s="500">
        <v>795</v>
      </c>
      <c r="F20" s="493">
        <f t="shared" si="1"/>
        <v>39.75</v>
      </c>
      <c r="G20" s="7">
        <v>0</v>
      </c>
      <c r="H20" s="7">
        <v>0</v>
      </c>
      <c r="I20" s="7">
        <v>0</v>
      </c>
      <c r="J20" s="7">
        <v>0</v>
      </c>
      <c r="K20" s="8"/>
    </row>
    <row r="21" spans="1:11" ht="12.75">
      <c r="A21" s="370">
        <v>10</v>
      </c>
      <c r="B21" s="371" t="s">
        <v>909</v>
      </c>
      <c r="C21" s="500">
        <v>910</v>
      </c>
      <c r="D21" s="493">
        <f t="shared" si="0"/>
        <v>45.5</v>
      </c>
      <c r="E21" s="500">
        <v>910</v>
      </c>
      <c r="F21" s="493">
        <f t="shared" si="1"/>
        <v>45.5</v>
      </c>
      <c r="G21" s="7">
        <v>0</v>
      </c>
      <c r="H21" s="7">
        <v>0</v>
      </c>
      <c r="I21" s="7">
        <v>0</v>
      </c>
      <c r="J21" s="7">
        <v>0</v>
      </c>
      <c r="K21" s="8"/>
    </row>
    <row r="22" spans="1:11" ht="12.75">
      <c r="A22" s="370">
        <v>11</v>
      </c>
      <c r="B22" s="371" t="s">
        <v>910</v>
      </c>
      <c r="C22" s="500">
        <v>2595</v>
      </c>
      <c r="D22" s="493">
        <f t="shared" si="0"/>
        <v>129.75</v>
      </c>
      <c r="E22" s="500">
        <v>2595</v>
      </c>
      <c r="F22" s="493">
        <f t="shared" si="1"/>
        <v>129.75</v>
      </c>
      <c r="G22" s="7">
        <v>0</v>
      </c>
      <c r="H22" s="7">
        <v>0</v>
      </c>
      <c r="I22" s="7">
        <v>0</v>
      </c>
      <c r="J22" s="7">
        <v>0</v>
      </c>
      <c r="K22" s="8"/>
    </row>
    <row r="23" spans="1:11" ht="12.75">
      <c r="A23" s="370">
        <v>12</v>
      </c>
      <c r="B23" s="371" t="s">
        <v>911</v>
      </c>
      <c r="C23" s="500">
        <v>1161</v>
      </c>
      <c r="D23" s="493">
        <f t="shared" si="0"/>
        <v>58.05</v>
      </c>
      <c r="E23" s="500">
        <v>1161</v>
      </c>
      <c r="F23" s="493">
        <f t="shared" si="1"/>
        <v>58.05</v>
      </c>
      <c r="G23" s="7">
        <v>0</v>
      </c>
      <c r="H23" s="7">
        <v>0</v>
      </c>
      <c r="I23" s="7">
        <v>0</v>
      </c>
      <c r="J23" s="7">
        <v>0</v>
      </c>
      <c r="K23" s="8"/>
    </row>
    <row r="24" spans="1:11" ht="12.75">
      <c r="A24" s="370">
        <v>13</v>
      </c>
      <c r="B24" s="371" t="s">
        <v>912</v>
      </c>
      <c r="C24" s="500">
        <v>1558</v>
      </c>
      <c r="D24" s="493">
        <f t="shared" si="0"/>
        <v>77.9</v>
      </c>
      <c r="E24" s="500">
        <v>1558</v>
      </c>
      <c r="F24" s="493">
        <f t="shared" si="1"/>
        <v>77.9</v>
      </c>
      <c r="G24" s="7">
        <v>0</v>
      </c>
      <c r="H24" s="7">
        <v>0</v>
      </c>
      <c r="I24" s="7">
        <v>0</v>
      </c>
      <c r="J24" s="7">
        <v>0</v>
      </c>
      <c r="K24" s="8"/>
    </row>
    <row r="25" spans="1:11" ht="12.75">
      <c r="A25" s="370">
        <v>14</v>
      </c>
      <c r="B25" s="371" t="s">
        <v>913</v>
      </c>
      <c r="C25" s="500">
        <v>1744</v>
      </c>
      <c r="D25" s="493">
        <f t="shared" si="0"/>
        <v>87.2</v>
      </c>
      <c r="E25" s="500">
        <v>1744</v>
      </c>
      <c r="F25" s="493">
        <f t="shared" si="1"/>
        <v>87.2</v>
      </c>
      <c r="G25" s="7">
        <v>0</v>
      </c>
      <c r="H25" s="7">
        <v>0</v>
      </c>
      <c r="I25" s="7">
        <v>0</v>
      </c>
      <c r="J25" s="7">
        <v>0</v>
      </c>
      <c r="K25" s="8"/>
    </row>
    <row r="26" spans="1:11" ht="12.75">
      <c r="A26" s="370">
        <v>15</v>
      </c>
      <c r="B26" s="371" t="s">
        <v>914</v>
      </c>
      <c r="C26" s="500">
        <v>534</v>
      </c>
      <c r="D26" s="493">
        <f t="shared" si="0"/>
        <v>26.7</v>
      </c>
      <c r="E26" s="500">
        <v>534</v>
      </c>
      <c r="F26" s="493">
        <f t="shared" si="1"/>
        <v>26.7</v>
      </c>
      <c r="G26" s="7">
        <v>0</v>
      </c>
      <c r="H26" s="7">
        <v>0</v>
      </c>
      <c r="I26" s="7">
        <v>0</v>
      </c>
      <c r="J26" s="7">
        <v>0</v>
      </c>
      <c r="K26" s="8"/>
    </row>
    <row r="27" spans="1:11" ht="12.75">
      <c r="A27" s="370">
        <v>16</v>
      </c>
      <c r="B27" s="371" t="s">
        <v>915</v>
      </c>
      <c r="C27" s="500">
        <v>400</v>
      </c>
      <c r="D27" s="493">
        <f t="shared" si="0"/>
        <v>20</v>
      </c>
      <c r="E27" s="500">
        <v>400</v>
      </c>
      <c r="F27" s="493">
        <f t="shared" si="1"/>
        <v>20</v>
      </c>
      <c r="G27" s="7">
        <v>0</v>
      </c>
      <c r="H27" s="7">
        <v>0</v>
      </c>
      <c r="I27" s="7">
        <v>0</v>
      </c>
      <c r="J27" s="7">
        <v>0</v>
      </c>
      <c r="K27" s="8"/>
    </row>
    <row r="28" spans="1:11" ht="12.75">
      <c r="A28" s="370">
        <v>17</v>
      </c>
      <c r="B28" s="371" t="s">
        <v>916</v>
      </c>
      <c r="C28" s="500">
        <v>1337</v>
      </c>
      <c r="D28" s="493">
        <f t="shared" si="0"/>
        <v>66.85</v>
      </c>
      <c r="E28" s="500">
        <v>1337</v>
      </c>
      <c r="F28" s="493">
        <f t="shared" si="1"/>
        <v>66.85</v>
      </c>
      <c r="G28" s="7">
        <v>0</v>
      </c>
      <c r="H28" s="7">
        <v>0</v>
      </c>
      <c r="I28" s="7">
        <v>0</v>
      </c>
      <c r="J28" s="7">
        <v>0</v>
      </c>
      <c r="K28" s="8"/>
    </row>
    <row r="29" spans="1:11" ht="12.75">
      <c r="A29" s="370">
        <v>18</v>
      </c>
      <c r="B29" s="371" t="s">
        <v>917</v>
      </c>
      <c r="C29" s="500">
        <v>1901</v>
      </c>
      <c r="D29" s="493">
        <f t="shared" si="0"/>
        <v>95.05</v>
      </c>
      <c r="E29" s="500">
        <v>1901</v>
      </c>
      <c r="F29" s="493">
        <f t="shared" si="1"/>
        <v>95.05</v>
      </c>
      <c r="G29" s="7">
        <v>0</v>
      </c>
      <c r="H29" s="7">
        <v>0</v>
      </c>
      <c r="I29" s="7">
        <v>0</v>
      </c>
      <c r="J29" s="7">
        <v>0</v>
      </c>
      <c r="K29" s="8"/>
    </row>
    <row r="30" spans="1:11" ht="12.75">
      <c r="A30" s="370">
        <v>19</v>
      </c>
      <c r="B30" s="371" t="s">
        <v>918</v>
      </c>
      <c r="C30" s="500">
        <v>1144</v>
      </c>
      <c r="D30" s="493">
        <f t="shared" si="0"/>
        <v>57.2</v>
      </c>
      <c r="E30" s="500">
        <v>1144</v>
      </c>
      <c r="F30" s="493">
        <f t="shared" si="1"/>
        <v>57.2</v>
      </c>
      <c r="G30" s="7">
        <v>0</v>
      </c>
      <c r="H30" s="7">
        <v>0</v>
      </c>
      <c r="I30" s="7">
        <v>0</v>
      </c>
      <c r="J30" s="7">
        <v>0</v>
      </c>
      <c r="K30" s="8"/>
    </row>
    <row r="31" spans="1:11" ht="12.75">
      <c r="A31" s="370">
        <v>20</v>
      </c>
      <c r="B31" s="371" t="s">
        <v>919</v>
      </c>
      <c r="C31" s="500">
        <v>670</v>
      </c>
      <c r="D31" s="493">
        <f t="shared" si="0"/>
        <v>33.5</v>
      </c>
      <c r="E31" s="500">
        <v>670</v>
      </c>
      <c r="F31" s="493">
        <f t="shared" si="1"/>
        <v>33.5</v>
      </c>
      <c r="G31" s="7">
        <v>0</v>
      </c>
      <c r="H31" s="7">
        <v>0</v>
      </c>
      <c r="I31" s="7">
        <v>0</v>
      </c>
      <c r="J31" s="7">
        <v>0</v>
      </c>
      <c r="K31" s="8"/>
    </row>
    <row r="32" spans="1:11" ht="12.75">
      <c r="A32" s="370">
        <v>21</v>
      </c>
      <c r="B32" s="371" t="s">
        <v>920</v>
      </c>
      <c r="C32" s="500">
        <v>1566</v>
      </c>
      <c r="D32" s="493">
        <f t="shared" si="0"/>
        <v>78.3</v>
      </c>
      <c r="E32" s="500">
        <v>1566</v>
      </c>
      <c r="F32" s="493">
        <f t="shared" si="1"/>
        <v>78.3</v>
      </c>
      <c r="G32" s="7">
        <v>0</v>
      </c>
      <c r="H32" s="7">
        <v>0</v>
      </c>
      <c r="I32" s="7">
        <v>0</v>
      </c>
      <c r="J32" s="7">
        <v>0</v>
      </c>
      <c r="K32" s="8"/>
    </row>
    <row r="33" spans="1:11" ht="12.75">
      <c r="A33" s="370">
        <v>22</v>
      </c>
      <c r="B33" s="371" t="s">
        <v>921</v>
      </c>
      <c r="C33" s="500">
        <v>855</v>
      </c>
      <c r="D33" s="493">
        <f t="shared" si="0"/>
        <v>42.75</v>
      </c>
      <c r="E33" s="500">
        <v>855</v>
      </c>
      <c r="F33" s="493">
        <f t="shared" si="1"/>
        <v>42.75</v>
      </c>
      <c r="G33" s="7">
        <v>0</v>
      </c>
      <c r="H33" s="7">
        <v>0</v>
      </c>
      <c r="I33" s="7">
        <v>0</v>
      </c>
      <c r="J33" s="7">
        <v>0</v>
      </c>
      <c r="K33" s="8"/>
    </row>
    <row r="34" spans="1:11" ht="12.75">
      <c r="A34" s="370">
        <v>23</v>
      </c>
      <c r="B34" s="371" t="s">
        <v>922</v>
      </c>
      <c r="C34" s="500">
        <v>2366</v>
      </c>
      <c r="D34" s="493">
        <f t="shared" si="0"/>
        <v>118.3</v>
      </c>
      <c r="E34" s="500">
        <v>2366</v>
      </c>
      <c r="F34" s="493">
        <f t="shared" si="1"/>
        <v>118.3</v>
      </c>
      <c r="G34" s="7">
        <v>0</v>
      </c>
      <c r="H34" s="7">
        <v>0</v>
      </c>
      <c r="I34" s="7">
        <v>0</v>
      </c>
      <c r="J34" s="7">
        <v>0</v>
      </c>
      <c r="K34" s="8"/>
    </row>
    <row r="35" spans="1:11" ht="12.75">
      <c r="A35" s="370">
        <v>24</v>
      </c>
      <c r="B35" s="371" t="s">
        <v>923</v>
      </c>
      <c r="C35" s="500">
        <v>1427</v>
      </c>
      <c r="D35" s="493">
        <f t="shared" si="0"/>
        <v>71.35</v>
      </c>
      <c r="E35" s="500">
        <v>1427</v>
      </c>
      <c r="F35" s="493">
        <f t="shared" si="1"/>
        <v>71.35</v>
      </c>
      <c r="G35" s="7">
        <v>0</v>
      </c>
      <c r="H35" s="7">
        <v>0</v>
      </c>
      <c r="I35" s="7">
        <v>0</v>
      </c>
      <c r="J35" s="7">
        <v>0</v>
      </c>
      <c r="K35" s="8"/>
    </row>
    <row r="36" spans="1:11" ht="12.75">
      <c r="A36" s="370">
        <v>25</v>
      </c>
      <c r="B36" s="371" t="s">
        <v>924</v>
      </c>
      <c r="C36" s="500">
        <v>839</v>
      </c>
      <c r="D36" s="493">
        <f t="shared" si="0"/>
        <v>41.95</v>
      </c>
      <c r="E36" s="500">
        <v>839</v>
      </c>
      <c r="F36" s="493">
        <f t="shared" si="1"/>
        <v>41.95</v>
      </c>
      <c r="G36" s="7">
        <v>0</v>
      </c>
      <c r="H36" s="7">
        <v>0</v>
      </c>
      <c r="I36" s="7">
        <v>0</v>
      </c>
      <c r="J36" s="7">
        <v>0</v>
      </c>
      <c r="K36" s="8"/>
    </row>
    <row r="37" spans="1:11" ht="12.75">
      <c r="A37" s="370">
        <v>26</v>
      </c>
      <c r="B37" s="371" t="s">
        <v>925</v>
      </c>
      <c r="C37" s="500">
        <v>932</v>
      </c>
      <c r="D37" s="493">
        <f t="shared" si="0"/>
        <v>46.6</v>
      </c>
      <c r="E37" s="500">
        <v>932</v>
      </c>
      <c r="F37" s="493">
        <f t="shared" si="1"/>
        <v>46.6</v>
      </c>
      <c r="G37" s="7">
        <v>0</v>
      </c>
      <c r="H37" s="7">
        <v>0</v>
      </c>
      <c r="I37" s="7">
        <v>0</v>
      </c>
      <c r="J37" s="7">
        <v>0</v>
      </c>
      <c r="K37" s="8"/>
    </row>
    <row r="38" spans="1:11" ht="12.75">
      <c r="A38" s="370">
        <v>27</v>
      </c>
      <c r="B38" s="371" t="s">
        <v>926</v>
      </c>
      <c r="C38" s="500">
        <v>732</v>
      </c>
      <c r="D38" s="493">
        <f t="shared" si="0"/>
        <v>36.6</v>
      </c>
      <c r="E38" s="500">
        <v>732</v>
      </c>
      <c r="F38" s="493">
        <f t="shared" si="1"/>
        <v>36.6</v>
      </c>
      <c r="G38" s="7">
        <v>0</v>
      </c>
      <c r="H38" s="7">
        <v>0</v>
      </c>
      <c r="I38" s="7">
        <v>0</v>
      </c>
      <c r="J38" s="7">
        <v>0</v>
      </c>
      <c r="K38" s="8"/>
    </row>
    <row r="39" spans="1:11" ht="12.75">
      <c r="A39" s="370">
        <v>28</v>
      </c>
      <c r="B39" s="371" t="s">
        <v>927</v>
      </c>
      <c r="C39" s="500">
        <v>1675</v>
      </c>
      <c r="D39" s="493">
        <f t="shared" si="0"/>
        <v>83.75</v>
      </c>
      <c r="E39" s="500">
        <v>1675</v>
      </c>
      <c r="F39" s="493">
        <f t="shared" si="1"/>
        <v>83.75</v>
      </c>
      <c r="G39" s="7">
        <v>0</v>
      </c>
      <c r="H39" s="7">
        <v>0</v>
      </c>
      <c r="I39" s="7">
        <v>0</v>
      </c>
      <c r="J39" s="7">
        <v>0</v>
      </c>
      <c r="K39" s="8"/>
    </row>
    <row r="40" spans="1:11" ht="12.75">
      <c r="A40" s="370">
        <v>29</v>
      </c>
      <c r="B40" s="371" t="s">
        <v>928</v>
      </c>
      <c r="C40" s="500">
        <v>985</v>
      </c>
      <c r="D40" s="493">
        <f t="shared" si="0"/>
        <v>49.25</v>
      </c>
      <c r="E40" s="500">
        <v>985</v>
      </c>
      <c r="F40" s="493">
        <f t="shared" si="1"/>
        <v>49.25</v>
      </c>
      <c r="G40" s="7">
        <v>0</v>
      </c>
      <c r="H40" s="7">
        <v>0</v>
      </c>
      <c r="I40" s="7">
        <v>0</v>
      </c>
      <c r="J40" s="7">
        <v>0</v>
      </c>
      <c r="K40" s="8"/>
    </row>
    <row r="41" spans="1:11" ht="12.75">
      <c r="A41" s="370">
        <v>30</v>
      </c>
      <c r="B41" s="371" t="s">
        <v>929</v>
      </c>
      <c r="C41" s="500">
        <v>1772</v>
      </c>
      <c r="D41" s="493">
        <f t="shared" si="0"/>
        <v>88.6</v>
      </c>
      <c r="E41" s="500">
        <v>1772</v>
      </c>
      <c r="F41" s="493">
        <f t="shared" si="1"/>
        <v>88.6</v>
      </c>
      <c r="G41" s="7">
        <v>0</v>
      </c>
      <c r="H41" s="7">
        <v>0</v>
      </c>
      <c r="I41" s="7">
        <v>0</v>
      </c>
      <c r="J41" s="7">
        <v>0</v>
      </c>
      <c r="K41" s="8"/>
    </row>
    <row r="42" spans="1:11" ht="12.75">
      <c r="A42" s="370">
        <v>31</v>
      </c>
      <c r="B42" s="371" t="s">
        <v>930</v>
      </c>
      <c r="C42" s="500">
        <v>1228</v>
      </c>
      <c r="D42" s="493">
        <f t="shared" si="0"/>
        <v>61.4</v>
      </c>
      <c r="E42" s="500">
        <v>1228</v>
      </c>
      <c r="F42" s="493">
        <f t="shared" si="1"/>
        <v>61.4</v>
      </c>
      <c r="G42" s="7">
        <v>0</v>
      </c>
      <c r="H42" s="7">
        <v>0</v>
      </c>
      <c r="I42" s="7">
        <v>0</v>
      </c>
      <c r="J42" s="7">
        <v>0</v>
      </c>
      <c r="K42" s="8"/>
    </row>
    <row r="43" spans="1:11" ht="12.75">
      <c r="A43" s="370">
        <v>32</v>
      </c>
      <c r="B43" s="371" t="s">
        <v>931</v>
      </c>
      <c r="C43" s="500">
        <v>2736</v>
      </c>
      <c r="D43" s="493">
        <f t="shared" si="0"/>
        <v>136.8</v>
      </c>
      <c r="E43" s="500">
        <v>2736</v>
      </c>
      <c r="F43" s="493">
        <f t="shared" si="1"/>
        <v>136.8</v>
      </c>
      <c r="G43" s="7">
        <v>0</v>
      </c>
      <c r="H43" s="7">
        <v>0</v>
      </c>
      <c r="I43" s="7">
        <v>0</v>
      </c>
      <c r="J43" s="7">
        <v>0</v>
      </c>
      <c r="K43" s="8"/>
    </row>
    <row r="44" spans="1:11" ht="12.75">
      <c r="A44" s="372"/>
      <c r="B44" s="373" t="s">
        <v>85</v>
      </c>
      <c r="C44" s="501">
        <v>41284</v>
      </c>
      <c r="D44" s="496">
        <f t="shared" si="0"/>
        <v>2064.2</v>
      </c>
      <c r="E44" s="501">
        <v>41284</v>
      </c>
      <c r="F44" s="496">
        <f t="shared" si="1"/>
        <v>2064.2</v>
      </c>
      <c r="G44" s="7">
        <v>0</v>
      </c>
      <c r="H44" s="7">
        <v>0</v>
      </c>
      <c r="I44" s="7">
        <v>0</v>
      </c>
      <c r="J44" s="7">
        <v>0</v>
      </c>
      <c r="K44" s="8"/>
    </row>
    <row r="45" s="11" customFormat="1" ht="12.75">
      <c r="A45" s="9" t="s">
        <v>37</v>
      </c>
    </row>
    <row r="46" spans="1:11" ht="105.75" customHeight="1">
      <c r="A46" s="856" t="s">
        <v>984</v>
      </c>
      <c r="B46" s="856"/>
      <c r="C46" s="856"/>
      <c r="D46" s="856"/>
      <c r="E46" s="348"/>
      <c r="F46" s="348"/>
      <c r="G46" s="14"/>
      <c r="H46" s="14"/>
      <c r="I46" s="14"/>
      <c r="J46" s="14"/>
      <c r="K46" s="14"/>
    </row>
    <row r="47" spans="2:16" s="14" customFormat="1" ht="13.5" customHeight="1">
      <c r="B47" s="79"/>
      <c r="C47" s="79"/>
      <c r="D47" s="79"/>
      <c r="E47" s="79"/>
      <c r="F47" s="13"/>
      <c r="G47" s="619" t="s">
        <v>887</v>
      </c>
      <c r="H47" s="619"/>
      <c r="I47" s="619"/>
      <c r="J47" s="619"/>
      <c r="K47" s="619"/>
      <c r="L47" s="79"/>
      <c r="M47" s="79"/>
      <c r="N47" s="79"/>
      <c r="O47" s="79"/>
      <c r="P47" s="79"/>
    </row>
    <row r="48" spans="1:16" s="14" customFormat="1" ht="12.75" customHeight="1">
      <c r="A48" s="79"/>
      <c r="B48" s="79"/>
      <c r="C48" s="79"/>
      <c r="D48" s="79"/>
      <c r="E48" s="79"/>
      <c r="F48" s="13"/>
      <c r="G48" s="619" t="s">
        <v>888</v>
      </c>
      <c r="H48" s="619"/>
      <c r="I48" s="619"/>
      <c r="J48" s="619"/>
      <c r="K48" s="619"/>
      <c r="L48" s="79"/>
      <c r="M48" s="79"/>
      <c r="N48" s="79"/>
      <c r="O48" s="79"/>
      <c r="P48" s="79"/>
    </row>
    <row r="49" spans="1:16" s="14" customFormat="1" ht="12.75" customHeight="1">
      <c r="A49" s="79"/>
      <c r="B49" s="79"/>
      <c r="C49" s="79"/>
      <c r="D49" s="79"/>
      <c r="E49" s="79"/>
      <c r="I49" s="642"/>
      <c r="J49" s="642"/>
      <c r="K49" s="643"/>
      <c r="L49" s="79"/>
      <c r="M49" s="79"/>
      <c r="N49" s="79"/>
      <c r="O49" s="79"/>
      <c r="P49" s="79"/>
    </row>
    <row r="50" spans="1:11" s="14" customFormat="1" ht="12.75">
      <c r="A50" s="13"/>
      <c r="B50" s="13"/>
      <c r="C50" s="13"/>
      <c r="D50" s="13"/>
      <c r="E50" s="13"/>
      <c r="F50" s="645" t="s">
        <v>889</v>
      </c>
      <c r="G50" s="645"/>
      <c r="H50" s="79"/>
      <c r="I50" s="79"/>
      <c r="J50" s="79"/>
      <c r="K50" s="79"/>
    </row>
    <row r="51" spans="1:11" s="14" customFormat="1" ht="12.75">
      <c r="A51" s="13"/>
      <c r="F51" s="79"/>
      <c r="G51" s="79"/>
      <c r="H51" s="79"/>
      <c r="I51" s="79"/>
      <c r="J51" s="79"/>
      <c r="K51" s="79"/>
    </row>
    <row r="52" spans="1:11" ht="15">
      <c r="A52" s="393"/>
      <c r="B52" s="393"/>
      <c r="C52" s="393"/>
      <c r="D52" s="393"/>
      <c r="E52" s="393"/>
      <c r="F52" s="13"/>
      <c r="G52" s="619" t="s">
        <v>890</v>
      </c>
      <c r="H52" s="619"/>
      <c r="I52" s="619"/>
      <c r="J52" s="619"/>
      <c r="K52" s="619"/>
    </row>
    <row r="53" spans="6:11" ht="12.75">
      <c r="F53" s="529"/>
      <c r="G53" s="529"/>
      <c r="H53" s="529"/>
      <c r="I53" s="529"/>
      <c r="J53" s="529"/>
      <c r="K53" s="529"/>
    </row>
  </sheetData>
  <sheetProtection/>
  <mergeCells count="21">
    <mergeCell ref="G52:K52"/>
    <mergeCell ref="I49:K49"/>
    <mergeCell ref="A46:D46"/>
    <mergeCell ref="G47:K47"/>
    <mergeCell ref="G48:K48"/>
    <mergeCell ref="A7:B7"/>
    <mergeCell ref="A9:A10"/>
    <mergeCell ref="B9:B10"/>
    <mergeCell ref="I9:J9"/>
    <mergeCell ref="C8:J8"/>
    <mergeCell ref="F50:G50"/>
    <mergeCell ref="D1:E1"/>
    <mergeCell ref="J1:K1"/>
    <mergeCell ref="A2:J2"/>
    <mergeCell ref="A3:J3"/>
    <mergeCell ref="A5:L5"/>
    <mergeCell ref="G9:H9"/>
    <mergeCell ref="I7:K7"/>
    <mergeCell ref="K9:K10"/>
    <mergeCell ref="C9:D9"/>
    <mergeCell ref="E9:F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4" r:id="rId1"/>
</worksheet>
</file>

<file path=xl/worksheets/sheet39.xml><?xml version="1.0" encoding="utf-8"?>
<worksheet xmlns="http://schemas.openxmlformats.org/spreadsheetml/2006/main" xmlns:r="http://schemas.openxmlformats.org/officeDocument/2006/relationships">
  <sheetPr>
    <pageSetUpPr fitToPage="1"/>
  </sheetPr>
  <dimension ref="A1:O51"/>
  <sheetViews>
    <sheetView zoomScaleSheetLayoutView="100" zoomScalePageLayoutView="0" workbookViewId="0" topLeftCell="A26">
      <selection activeCell="D47" sqref="D47"/>
    </sheetView>
  </sheetViews>
  <sheetFormatPr defaultColWidth="9.140625" defaultRowHeight="12.75"/>
  <cols>
    <col min="1" max="1" width="7.140625" style="0" customWidth="1"/>
    <col min="2" max="2" width="14.8515625" style="0" customWidth="1"/>
    <col min="3" max="3" width="14.57421875" style="0" customWidth="1"/>
    <col min="4" max="4" width="16.57421875" style="292" customWidth="1"/>
    <col min="5" max="8" width="18.421875" style="292" customWidth="1"/>
  </cols>
  <sheetData>
    <row r="1" ht="12.75">
      <c r="H1" s="298" t="s">
        <v>505</v>
      </c>
    </row>
    <row r="2" spans="1:15" ht="18">
      <c r="A2" s="712" t="s">
        <v>0</v>
      </c>
      <c r="B2" s="712"/>
      <c r="C2" s="712"/>
      <c r="D2" s="712"/>
      <c r="E2" s="712"/>
      <c r="F2" s="712"/>
      <c r="G2" s="712"/>
      <c r="H2" s="712"/>
      <c r="I2" s="230"/>
      <c r="J2" s="230"/>
      <c r="K2" s="230"/>
      <c r="L2" s="230"/>
      <c r="M2" s="230"/>
      <c r="N2" s="230"/>
      <c r="O2" s="230"/>
    </row>
    <row r="3" spans="1:15" ht="21">
      <c r="A3" s="713" t="s">
        <v>690</v>
      </c>
      <c r="B3" s="713"/>
      <c r="C3" s="713"/>
      <c r="D3" s="713"/>
      <c r="E3" s="713"/>
      <c r="F3" s="713"/>
      <c r="G3" s="713"/>
      <c r="H3" s="713"/>
      <c r="I3" s="231"/>
      <c r="J3" s="231"/>
      <c r="K3" s="231"/>
      <c r="L3" s="231"/>
      <c r="M3" s="231"/>
      <c r="N3" s="231"/>
      <c r="O3" s="231"/>
    </row>
    <row r="4" spans="1:15" ht="15">
      <c r="A4" s="199"/>
      <c r="B4" s="199"/>
      <c r="C4" s="199"/>
      <c r="D4" s="289"/>
      <c r="E4" s="289"/>
      <c r="F4" s="289"/>
      <c r="G4" s="289"/>
      <c r="H4" s="289"/>
      <c r="I4" s="199"/>
      <c r="J4" s="199"/>
      <c r="K4" s="199"/>
      <c r="L4" s="199"/>
      <c r="M4" s="199"/>
      <c r="N4" s="199"/>
      <c r="O4" s="199"/>
    </row>
    <row r="5" spans="1:15" ht="18">
      <c r="A5" s="712" t="s">
        <v>504</v>
      </c>
      <c r="B5" s="712"/>
      <c r="C5" s="712"/>
      <c r="D5" s="712"/>
      <c r="E5" s="712"/>
      <c r="F5" s="712"/>
      <c r="G5" s="712"/>
      <c r="H5" s="712"/>
      <c r="I5" s="230"/>
      <c r="J5" s="230"/>
      <c r="K5" s="230"/>
      <c r="L5" s="230"/>
      <c r="M5" s="230"/>
      <c r="N5" s="230"/>
      <c r="O5" s="230"/>
    </row>
    <row r="6" spans="1:15" ht="15">
      <c r="A6" s="200" t="s">
        <v>1010</v>
      </c>
      <c r="B6" s="200"/>
      <c r="C6" s="199"/>
      <c r="D6" s="289"/>
      <c r="E6" s="289"/>
      <c r="F6" s="871" t="s">
        <v>768</v>
      </c>
      <c r="G6" s="871"/>
      <c r="H6" s="871"/>
      <c r="I6" s="199"/>
      <c r="J6" s="199"/>
      <c r="K6" s="199"/>
      <c r="L6" s="232"/>
      <c r="M6" s="232"/>
      <c r="N6" s="869"/>
      <c r="O6" s="869"/>
    </row>
    <row r="7" spans="1:8" ht="31.5" customHeight="1">
      <c r="A7" s="829" t="s">
        <v>2</v>
      </c>
      <c r="B7" s="829" t="s">
        <v>3</v>
      </c>
      <c r="C7" s="870" t="s">
        <v>377</v>
      </c>
      <c r="D7" s="857" t="s">
        <v>482</v>
      </c>
      <c r="E7" s="858"/>
      <c r="F7" s="858"/>
      <c r="G7" s="858"/>
      <c r="H7" s="859"/>
    </row>
    <row r="8" spans="1:8" ht="34.5" customHeight="1">
      <c r="A8" s="829"/>
      <c r="B8" s="829"/>
      <c r="C8" s="870"/>
      <c r="D8" s="290" t="s">
        <v>483</v>
      </c>
      <c r="E8" s="290" t="s">
        <v>484</v>
      </c>
      <c r="F8" s="290" t="s">
        <v>485</v>
      </c>
      <c r="G8" s="290" t="s">
        <v>641</v>
      </c>
      <c r="H8" s="290" t="s">
        <v>43</v>
      </c>
    </row>
    <row r="9" spans="1:8" ht="15">
      <c r="A9" s="216">
        <v>1</v>
      </c>
      <c r="B9" s="216">
        <v>2</v>
      </c>
      <c r="C9" s="216">
        <v>3</v>
      </c>
      <c r="D9" s="216">
        <v>4</v>
      </c>
      <c r="E9" s="216">
        <v>5</v>
      </c>
      <c r="F9" s="216">
        <v>6</v>
      </c>
      <c r="G9" s="216">
        <v>7</v>
      </c>
      <c r="H9" s="216">
        <v>8</v>
      </c>
    </row>
    <row r="10" spans="1:8" ht="14.25">
      <c r="A10" s="370">
        <v>1</v>
      </c>
      <c r="B10" s="371" t="s">
        <v>900</v>
      </c>
      <c r="C10" s="8">
        <f>'AT-3'!G9</f>
        <v>572</v>
      </c>
      <c r="D10" s="502">
        <v>567</v>
      </c>
      <c r="E10" s="860" t="s">
        <v>956</v>
      </c>
      <c r="F10" s="203">
        <f>C10-D10</f>
        <v>5</v>
      </c>
      <c r="G10" s="863" t="s">
        <v>956</v>
      </c>
      <c r="H10" s="864"/>
    </row>
    <row r="11" spans="1:8" ht="14.25">
      <c r="A11" s="370">
        <v>2</v>
      </c>
      <c r="B11" s="371" t="s">
        <v>901</v>
      </c>
      <c r="C11" s="8">
        <f>'AT-3'!G10</f>
        <v>616</v>
      </c>
      <c r="D11" s="502">
        <v>612</v>
      </c>
      <c r="E11" s="861"/>
      <c r="F11" s="203">
        <f aca="true" t="shared" si="0" ref="F11:F42">C11-D11</f>
        <v>4</v>
      </c>
      <c r="G11" s="865"/>
      <c r="H11" s="866"/>
    </row>
    <row r="12" spans="1:8" ht="14.25">
      <c r="A12" s="370">
        <v>3</v>
      </c>
      <c r="B12" s="371" t="s">
        <v>902</v>
      </c>
      <c r="C12" s="8">
        <f>'AT-3'!G11</f>
        <v>1282</v>
      </c>
      <c r="D12" s="502">
        <v>1278</v>
      </c>
      <c r="E12" s="861"/>
      <c r="F12" s="203">
        <f t="shared" si="0"/>
        <v>4</v>
      </c>
      <c r="G12" s="865"/>
      <c r="H12" s="866"/>
    </row>
    <row r="13" spans="1:8" ht="14.25">
      <c r="A13" s="370">
        <v>4</v>
      </c>
      <c r="B13" s="371" t="s">
        <v>903</v>
      </c>
      <c r="C13" s="8">
        <f>'AT-3'!G12</f>
        <v>1586</v>
      </c>
      <c r="D13" s="502">
        <v>1481</v>
      </c>
      <c r="E13" s="861"/>
      <c r="F13" s="203">
        <f t="shared" si="0"/>
        <v>105</v>
      </c>
      <c r="G13" s="865"/>
      <c r="H13" s="866"/>
    </row>
    <row r="14" spans="1:8" ht="14.25">
      <c r="A14" s="370">
        <v>5</v>
      </c>
      <c r="B14" s="371" t="s">
        <v>904</v>
      </c>
      <c r="C14" s="8">
        <f>'AT-3'!G13</f>
        <v>1386</v>
      </c>
      <c r="D14" s="502">
        <v>1032</v>
      </c>
      <c r="E14" s="861"/>
      <c r="F14" s="203">
        <f t="shared" si="0"/>
        <v>354</v>
      </c>
      <c r="G14" s="865"/>
      <c r="H14" s="866"/>
    </row>
    <row r="15" spans="1:8" ht="14.25">
      <c r="A15" s="370">
        <v>6</v>
      </c>
      <c r="B15" s="371" t="s">
        <v>905</v>
      </c>
      <c r="C15" s="8">
        <f>'AT-3'!G14</f>
        <v>1520</v>
      </c>
      <c r="D15" s="502">
        <v>1407</v>
      </c>
      <c r="E15" s="861"/>
      <c r="F15" s="203">
        <f t="shared" si="0"/>
        <v>113</v>
      </c>
      <c r="G15" s="865"/>
      <c r="H15" s="866"/>
    </row>
    <row r="16" spans="1:8" ht="14.25">
      <c r="A16" s="370">
        <v>7</v>
      </c>
      <c r="B16" s="371" t="s">
        <v>906</v>
      </c>
      <c r="C16" s="8">
        <f>'AT-3'!G15</f>
        <v>1328</v>
      </c>
      <c r="D16" s="502">
        <v>1002</v>
      </c>
      <c r="E16" s="861"/>
      <c r="F16" s="203">
        <f t="shared" si="0"/>
        <v>326</v>
      </c>
      <c r="G16" s="865"/>
      <c r="H16" s="866"/>
    </row>
    <row r="17" spans="1:8" ht="14.25">
      <c r="A17" s="370">
        <v>8</v>
      </c>
      <c r="B17" s="371" t="s">
        <v>907</v>
      </c>
      <c r="C17" s="8">
        <f>'AT-3'!G16</f>
        <v>1588</v>
      </c>
      <c r="D17" s="502">
        <v>1547</v>
      </c>
      <c r="E17" s="861"/>
      <c r="F17" s="203">
        <f t="shared" si="0"/>
        <v>41</v>
      </c>
      <c r="G17" s="865"/>
      <c r="H17" s="866"/>
    </row>
    <row r="18" spans="1:8" ht="14.25">
      <c r="A18" s="370">
        <v>9</v>
      </c>
      <c r="B18" s="371" t="s">
        <v>908</v>
      </c>
      <c r="C18" s="8">
        <f>'AT-3'!G17</f>
        <v>665</v>
      </c>
      <c r="D18" s="502">
        <v>630</v>
      </c>
      <c r="E18" s="861"/>
      <c r="F18" s="203">
        <f t="shared" si="0"/>
        <v>35</v>
      </c>
      <c r="G18" s="865"/>
      <c r="H18" s="866"/>
    </row>
    <row r="19" spans="1:8" ht="14.25">
      <c r="A19" s="370">
        <v>10</v>
      </c>
      <c r="B19" s="371" t="s">
        <v>909</v>
      </c>
      <c r="C19" s="8">
        <f>'AT-3'!G18</f>
        <v>791</v>
      </c>
      <c r="D19" s="502">
        <v>778</v>
      </c>
      <c r="E19" s="861"/>
      <c r="F19" s="203">
        <f t="shared" si="0"/>
        <v>13</v>
      </c>
      <c r="G19" s="865"/>
      <c r="H19" s="866"/>
    </row>
    <row r="20" spans="1:8" ht="14.25">
      <c r="A20" s="370">
        <v>11</v>
      </c>
      <c r="B20" s="371" t="s">
        <v>910</v>
      </c>
      <c r="C20" s="8">
        <f>'AT-3'!G19</f>
        <v>1734</v>
      </c>
      <c r="D20" s="502">
        <v>1590</v>
      </c>
      <c r="E20" s="861"/>
      <c r="F20" s="203">
        <f t="shared" si="0"/>
        <v>144</v>
      </c>
      <c r="G20" s="865"/>
      <c r="H20" s="866"/>
    </row>
    <row r="21" spans="1:8" ht="14.25">
      <c r="A21" s="370">
        <v>12</v>
      </c>
      <c r="B21" s="371" t="s">
        <v>911</v>
      </c>
      <c r="C21" s="8">
        <f>'AT-3'!G20</f>
        <v>1447</v>
      </c>
      <c r="D21" s="502">
        <v>1289</v>
      </c>
      <c r="E21" s="861"/>
      <c r="F21" s="203">
        <f t="shared" si="0"/>
        <v>158</v>
      </c>
      <c r="G21" s="865"/>
      <c r="H21" s="866"/>
    </row>
    <row r="22" spans="1:8" ht="14.25">
      <c r="A22" s="370">
        <v>13</v>
      </c>
      <c r="B22" s="371" t="s">
        <v>912</v>
      </c>
      <c r="C22" s="8">
        <f>'AT-3'!G21</f>
        <v>1172</v>
      </c>
      <c r="D22" s="502">
        <v>1114</v>
      </c>
      <c r="E22" s="861"/>
      <c r="F22" s="203">
        <f t="shared" si="0"/>
        <v>58</v>
      </c>
      <c r="G22" s="865"/>
      <c r="H22" s="866"/>
    </row>
    <row r="23" spans="1:8" ht="14.25">
      <c r="A23" s="370">
        <v>14</v>
      </c>
      <c r="B23" s="371" t="s">
        <v>913</v>
      </c>
      <c r="C23" s="8">
        <f>'AT-3'!G22</f>
        <v>1034</v>
      </c>
      <c r="D23" s="502">
        <v>1013</v>
      </c>
      <c r="E23" s="861"/>
      <c r="F23" s="203">
        <f t="shared" si="0"/>
        <v>21</v>
      </c>
      <c r="G23" s="865"/>
      <c r="H23" s="866"/>
    </row>
    <row r="24" spans="1:8" ht="14.25">
      <c r="A24" s="370">
        <v>15</v>
      </c>
      <c r="B24" s="371" t="s">
        <v>914</v>
      </c>
      <c r="C24" s="8">
        <f>'AT-3'!G23</f>
        <v>518</v>
      </c>
      <c r="D24" s="502">
        <v>513</v>
      </c>
      <c r="E24" s="861"/>
      <c r="F24" s="203">
        <f t="shared" si="0"/>
        <v>5</v>
      </c>
      <c r="G24" s="865"/>
      <c r="H24" s="866"/>
    </row>
    <row r="25" spans="1:8" ht="14.25">
      <c r="A25" s="370">
        <v>16</v>
      </c>
      <c r="B25" s="371" t="s">
        <v>915</v>
      </c>
      <c r="C25" s="8">
        <f>'AT-3'!G24</f>
        <v>404</v>
      </c>
      <c r="D25" s="502">
        <v>376</v>
      </c>
      <c r="E25" s="861"/>
      <c r="F25" s="203">
        <f t="shared" si="0"/>
        <v>28</v>
      </c>
      <c r="G25" s="865"/>
      <c r="H25" s="866"/>
    </row>
    <row r="26" spans="1:8" ht="14.25">
      <c r="A26" s="370">
        <v>17</v>
      </c>
      <c r="B26" s="371" t="s">
        <v>916</v>
      </c>
      <c r="C26" s="8">
        <f>'AT-3'!G25</f>
        <v>1652</v>
      </c>
      <c r="D26" s="502">
        <v>1385</v>
      </c>
      <c r="E26" s="861"/>
      <c r="F26" s="203">
        <f t="shared" si="0"/>
        <v>267</v>
      </c>
      <c r="G26" s="865"/>
      <c r="H26" s="866"/>
    </row>
    <row r="27" spans="1:8" ht="14.25">
      <c r="A27" s="370">
        <v>18</v>
      </c>
      <c r="B27" s="371" t="s">
        <v>917</v>
      </c>
      <c r="C27" s="8">
        <f>'AT-3'!G26</f>
        <v>1224</v>
      </c>
      <c r="D27" s="502">
        <v>1224</v>
      </c>
      <c r="E27" s="861"/>
      <c r="F27" s="203">
        <f t="shared" si="0"/>
        <v>0</v>
      </c>
      <c r="G27" s="865"/>
      <c r="H27" s="866"/>
    </row>
    <row r="28" spans="1:8" ht="14.25">
      <c r="A28" s="370">
        <v>19</v>
      </c>
      <c r="B28" s="371" t="s">
        <v>918</v>
      </c>
      <c r="C28" s="8">
        <f>'AT-3'!G27</f>
        <v>1832</v>
      </c>
      <c r="D28" s="502">
        <v>1719</v>
      </c>
      <c r="E28" s="861"/>
      <c r="F28" s="203">
        <f t="shared" si="0"/>
        <v>113</v>
      </c>
      <c r="G28" s="865"/>
      <c r="H28" s="866"/>
    </row>
    <row r="29" spans="1:8" ht="14.25">
      <c r="A29" s="370">
        <v>20</v>
      </c>
      <c r="B29" s="371" t="s">
        <v>919</v>
      </c>
      <c r="C29" s="8">
        <f>'AT-3'!G28</f>
        <v>1292</v>
      </c>
      <c r="D29" s="502">
        <v>409</v>
      </c>
      <c r="E29" s="861"/>
      <c r="F29" s="203">
        <f t="shared" si="0"/>
        <v>883</v>
      </c>
      <c r="G29" s="865"/>
      <c r="H29" s="866"/>
    </row>
    <row r="30" spans="1:8" ht="14.25">
      <c r="A30" s="370">
        <v>21</v>
      </c>
      <c r="B30" s="371" t="s">
        <v>920</v>
      </c>
      <c r="C30" s="8">
        <f>'AT-3'!G29</f>
        <v>1592</v>
      </c>
      <c r="D30" s="502">
        <v>1509</v>
      </c>
      <c r="E30" s="861"/>
      <c r="F30" s="203">
        <f t="shared" si="0"/>
        <v>83</v>
      </c>
      <c r="G30" s="865"/>
      <c r="H30" s="866"/>
    </row>
    <row r="31" spans="1:8" ht="14.25">
      <c r="A31" s="370">
        <v>22</v>
      </c>
      <c r="B31" s="371" t="s">
        <v>921</v>
      </c>
      <c r="C31" s="8">
        <f>'AT-3'!G30</f>
        <v>704</v>
      </c>
      <c r="D31" s="502">
        <v>681</v>
      </c>
      <c r="E31" s="861"/>
      <c r="F31" s="203">
        <f t="shared" si="0"/>
        <v>23</v>
      </c>
      <c r="G31" s="865"/>
      <c r="H31" s="866"/>
    </row>
    <row r="32" spans="1:8" ht="14.25">
      <c r="A32" s="370">
        <v>23</v>
      </c>
      <c r="B32" s="371" t="s">
        <v>922</v>
      </c>
      <c r="C32" s="8">
        <f>'AT-3'!G31</f>
        <v>1593</v>
      </c>
      <c r="D32" s="502">
        <v>876</v>
      </c>
      <c r="E32" s="861"/>
      <c r="F32" s="203">
        <f t="shared" si="0"/>
        <v>717</v>
      </c>
      <c r="G32" s="865"/>
      <c r="H32" s="866"/>
    </row>
    <row r="33" spans="1:8" ht="14.25">
      <c r="A33" s="370">
        <v>24</v>
      </c>
      <c r="B33" s="371" t="s">
        <v>923</v>
      </c>
      <c r="C33" s="8">
        <f>'AT-3'!G32</f>
        <v>1521</v>
      </c>
      <c r="D33" s="565">
        <v>1521</v>
      </c>
      <c r="E33" s="861"/>
      <c r="F33" s="203">
        <f t="shared" si="0"/>
        <v>0</v>
      </c>
      <c r="G33" s="865"/>
      <c r="H33" s="866"/>
    </row>
    <row r="34" spans="1:8" ht="14.25">
      <c r="A34" s="370">
        <v>25</v>
      </c>
      <c r="B34" s="371" t="s">
        <v>924</v>
      </c>
      <c r="C34" s="8">
        <f>'AT-3'!G33</f>
        <v>984</v>
      </c>
      <c r="D34" s="502">
        <v>974</v>
      </c>
      <c r="E34" s="861"/>
      <c r="F34" s="203">
        <f t="shared" si="0"/>
        <v>10</v>
      </c>
      <c r="G34" s="865"/>
      <c r="H34" s="866"/>
    </row>
    <row r="35" spans="1:8" ht="14.25">
      <c r="A35" s="370">
        <v>26</v>
      </c>
      <c r="B35" s="371" t="s">
        <v>925</v>
      </c>
      <c r="C35" s="8">
        <f>'AT-3'!G34</f>
        <v>2072</v>
      </c>
      <c r="D35" s="565">
        <v>1046</v>
      </c>
      <c r="E35" s="861"/>
      <c r="F35" s="203">
        <f t="shared" si="0"/>
        <v>1026</v>
      </c>
      <c r="G35" s="865"/>
      <c r="H35" s="866"/>
    </row>
    <row r="36" spans="1:8" ht="14.25">
      <c r="A36" s="370">
        <v>27</v>
      </c>
      <c r="B36" s="371" t="s">
        <v>926</v>
      </c>
      <c r="C36" s="8">
        <f>'AT-3'!G35</f>
        <v>1352</v>
      </c>
      <c r="D36" s="502">
        <v>1078</v>
      </c>
      <c r="E36" s="861"/>
      <c r="F36" s="203">
        <f t="shared" si="0"/>
        <v>274</v>
      </c>
      <c r="G36" s="865"/>
      <c r="H36" s="866"/>
    </row>
    <row r="37" spans="1:8" ht="14.25">
      <c r="A37" s="370">
        <v>28</v>
      </c>
      <c r="B37" s="371" t="s">
        <v>927</v>
      </c>
      <c r="C37" s="8">
        <f>'AT-3'!G36</f>
        <v>2014</v>
      </c>
      <c r="D37" s="502">
        <v>1961</v>
      </c>
      <c r="E37" s="861"/>
      <c r="F37" s="203">
        <f t="shared" si="0"/>
        <v>53</v>
      </c>
      <c r="G37" s="865"/>
      <c r="H37" s="866"/>
    </row>
    <row r="38" spans="1:8" ht="14.25">
      <c r="A38" s="370">
        <v>29</v>
      </c>
      <c r="B38" s="371" t="s">
        <v>928</v>
      </c>
      <c r="C38" s="8">
        <f>'AT-3'!G37</f>
        <v>1494</v>
      </c>
      <c r="D38" s="502">
        <v>1494</v>
      </c>
      <c r="E38" s="861"/>
      <c r="F38" s="203">
        <f t="shared" si="0"/>
        <v>0</v>
      </c>
      <c r="G38" s="865"/>
      <c r="H38" s="866"/>
    </row>
    <row r="39" spans="1:8" ht="14.25">
      <c r="A39" s="370">
        <v>30</v>
      </c>
      <c r="B39" s="371" t="s">
        <v>929</v>
      </c>
      <c r="C39" s="8">
        <f>'AT-3'!G38</f>
        <v>2417</v>
      </c>
      <c r="D39" s="502">
        <v>2056</v>
      </c>
      <c r="E39" s="861"/>
      <c r="F39" s="203">
        <f t="shared" si="0"/>
        <v>361</v>
      </c>
      <c r="G39" s="865"/>
      <c r="H39" s="866"/>
    </row>
    <row r="40" spans="1:8" ht="14.25">
      <c r="A40" s="370">
        <v>31</v>
      </c>
      <c r="B40" s="371" t="s">
        <v>930</v>
      </c>
      <c r="C40" s="8">
        <f>'AT-3'!G39</f>
        <v>2421</v>
      </c>
      <c r="D40" s="502">
        <v>2386</v>
      </c>
      <c r="E40" s="861"/>
      <c r="F40" s="203">
        <f t="shared" si="0"/>
        <v>35</v>
      </c>
      <c r="G40" s="865"/>
      <c r="H40" s="866"/>
    </row>
    <row r="41" spans="1:8" ht="15" customHeight="1">
      <c r="A41" s="370">
        <v>32</v>
      </c>
      <c r="B41" s="371" t="s">
        <v>931</v>
      </c>
      <c r="C41" s="8">
        <f>'AT-3'!G40</f>
        <v>1476</v>
      </c>
      <c r="D41" s="502">
        <v>1414</v>
      </c>
      <c r="E41" s="861"/>
      <c r="F41" s="203">
        <f t="shared" si="0"/>
        <v>62</v>
      </c>
      <c r="G41" s="865"/>
      <c r="H41" s="866"/>
    </row>
    <row r="42" spans="1:8" ht="15" customHeight="1">
      <c r="A42" s="372"/>
      <c r="B42" s="373" t="s">
        <v>85</v>
      </c>
      <c r="C42" s="8">
        <f>'AT-3'!G41</f>
        <v>43283</v>
      </c>
      <c r="D42" s="502">
        <f>SUM(D10:D41)</f>
        <v>37962</v>
      </c>
      <c r="E42" s="862"/>
      <c r="F42" s="203">
        <f t="shared" si="0"/>
        <v>5321</v>
      </c>
      <c r="G42" s="867"/>
      <c r="H42" s="868"/>
    </row>
    <row r="43" spans="1:8" ht="15" customHeight="1">
      <c r="A43" s="205"/>
      <c r="B43" s="205"/>
      <c r="C43" s="205"/>
      <c r="D43" s="206"/>
      <c r="E43" s="206"/>
      <c r="F43" s="206"/>
      <c r="G43" s="206"/>
      <c r="H43" s="206"/>
    </row>
    <row r="44" spans="1:10" ht="15" customHeight="1">
      <c r="A44" s="205"/>
      <c r="B44" s="205"/>
      <c r="C44" s="205"/>
      <c r="D44" s="206"/>
      <c r="E44" s="13"/>
      <c r="F44" s="619" t="s">
        <v>887</v>
      </c>
      <c r="G44" s="619"/>
      <c r="H44" s="619"/>
      <c r="I44" s="619"/>
      <c r="J44" s="619"/>
    </row>
    <row r="45" spans="1:10" ht="15" customHeight="1">
      <c r="A45" s="205"/>
      <c r="B45" s="205"/>
      <c r="C45" s="205"/>
      <c r="D45" s="220"/>
      <c r="E45" s="13"/>
      <c r="F45" s="619" t="s">
        <v>888</v>
      </c>
      <c r="G45" s="619"/>
      <c r="H45" s="619"/>
      <c r="I45" s="619"/>
      <c r="J45" s="619"/>
    </row>
    <row r="46" spans="1:10" ht="12.75">
      <c r="A46" s="205"/>
      <c r="C46" s="205"/>
      <c r="D46" s="220">
        <f>D42/C42*100</f>
        <v>87.70648984589793</v>
      </c>
      <c r="E46" s="14"/>
      <c r="F46" s="14"/>
      <c r="G46" s="14"/>
      <c r="H46" s="642"/>
      <c r="I46" s="642"/>
      <c r="J46" s="643"/>
    </row>
    <row r="47" spans="4:10" ht="12.75">
      <c r="D47" s="220"/>
      <c r="E47" s="645" t="s">
        <v>889</v>
      </c>
      <c r="F47" s="645"/>
      <c r="G47" s="79"/>
      <c r="H47" s="79"/>
      <c r="I47" s="79"/>
      <c r="J47" s="79"/>
    </row>
    <row r="48" spans="4:10" ht="12.75">
      <c r="D48" s="210"/>
      <c r="E48" s="79"/>
      <c r="F48" s="79"/>
      <c r="G48" s="79"/>
      <c r="H48" s="79"/>
      <c r="I48" s="79"/>
      <c r="J48" s="79"/>
    </row>
    <row r="49" spans="5:10" ht="15">
      <c r="E49" s="13"/>
      <c r="F49" s="619" t="s">
        <v>890</v>
      </c>
      <c r="G49" s="619"/>
      <c r="H49" s="619"/>
      <c r="I49" s="619"/>
      <c r="J49" s="619"/>
    </row>
    <row r="50" spans="5:10" ht="12.75">
      <c r="E50" s="14"/>
      <c r="F50" s="14"/>
      <c r="G50" s="14"/>
      <c r="H50" s="14"/>
      <c r="I50" s="14"/>
      <c r="J50" s="14"/>
    </row>
    <row r="51" spans="5:10" ht="12.75">
      <c r="E51" s="273"/>
      <c r="F51" s="273"/>
      <c r="G51" s="273"/>
      <c r="H51" s="273"/>
      <c r="I51" s="14"/>
      <c r="J51" s="14"/>
    </row>
  </sheetData>
  <sheetProtection/>
  <mergeCells count="16">
    <mergeCell ref="F49:J49"/>
    <mergeCell ref="N6:O6"/>
    <mergeCell ref="A7:A8"/>
    <mergeCell ref="B7:B8"/>
    <mergeCell ref="C7:C8"/>
    <mergeCell ref="F6:H6"/>
    <mergeCell ref="F44:J44"/>
    <mergeCell ref="F45:J45"/>
    <mergeCell ref="A2:H2"/>
    <mergeCell ref="A3:H3"/>
    <mergeCell ref="A5:H5"/>
    <mergeCell ref="D7:H7"/>
    <mergeCell ref="H46:J46"/>
    <mergeCell ref="E47:F47"/>
    <mergeCell ref="E10:E42"/>
    <mergeCell ref="G10:H42"/>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8" r:id="rId1"/>
  <colBreaks count="1" manualBreakCount="1">
    <brk id="8"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T73"/>
  <sheetViews>
    <sheetView view="pageBreakPreview" zoomScale="86" zoomScaleNormal="80" zoomScaleSheetLayoutView="86" zoomScalePageLayoutView="0" workbookViewId="0" topLeftCell="A65">
      <selection activeCell="I94" sqref="I94"/>
    </sheetView>
  </sheetViews>
  <sheetFormatPr defaultColWidth="9.140625" defaultRowHeight="12.75"/>
  <cols>
    <col min="1" max="1" width="10.28125" style="13" customWidth="1"/>
    <col min="2" max="2" width="8.57421875" style="13" customWidth="1"/>
    <col min="3" max="3" width="10.7109375" style="13" customWidth="1"/>
    <col min="4" max="4" width="12.00390625" style="13" customWidth="1"/>
    <col min="5" max="5" width="8.57421875" style="13" customWidth="1"/>
    <col min="6" max="6" width="9.57421875" style="13" customWidth="1"/>
    <col min="7" max="7" width="8.57421875" style="13" customWidth="1"/>
    <col min="8" max="8" width="11.7109375" style="13" customWidth="1"/>
    <col min="9" max="15" width="8.57421875" style="13" customWidth="1"/>
    <col min="16" max="16" width="8.421875" style="13" customWidth="1"/>
    <col min="17" max="19" width="8.57421875" style="13" customWidth="1"/>
    <col min="20" max="16384" width="9.140625" style="13" customWidth="1"/>
  </cols>
  <sheetData>
    <row r="1" spans="1:19" ht="12.75">
      <c r="A1" s="13" t="s">
        <v>11</v>
      </c>
      <c r="H1" s="634"/>
      <c r="I1" s="634"/>
      <c r="R1" s="630" t="s">
        <v>52</v>
      </c>
      <c r="S1" s="630"/>
    </row>
    <row r="2" spans="1:19" s="12" customFormat="1" ht="15.75">
      <c r="A2" s="631" t="s">
        <v>0</v>
      </c>
      <c r="B2" s="631"/>
      <c r="C2" s="631"/>
      <c r="D2" s="631"/>
      <c r="E2" s="631"/>
      <c r="F2" s="631"/>
      <c r="G2" s="631"/>
      <c r="H2" s="631"/>
      <c r="I2" s="631"/>
      <c r="J2" s="631"/>
      <c r="K2" s="631"/>
      <c r="L2" s="631"/>
      <c r="M2" s="631"/>
      <c r="N2" s="631"/>
      <c r="O2" s="631"/>
      <c r="P2" s="631"/>
      <c r="Q2" s="631"/>
      <c r="R2" s="631"/>
      <c r="S2" s="631"/>
    </row>
    <row r="3" spans="1:19" s="12" customFormat="1" ht="20.25" customHeight="1">
      <c r="A3" s="632" t="s">
        <v>690</v>
      </c>
      <c r="B3" s="632"/>
      <c r="C3" s="632"/>
      <c r="D3" s="632"/>
      <c r="E3" s="632"/>
      <c r="F3" s="632"/>
      <c r="G3" s="632"/>
      <c r="H3" s="632"/>
      <c r="I3" s="632"/>
      <c r="J3" s="632"/>
      <c r="K3" s="632"/>
      <c r="L3" s="632"/>
      <c r="M3" s="632"/>
      <c r="N3" s="632"/>
      <c r="O3" s="632"/>
      <c r="P3" s="632"/>
      <c r="Q3" s="632"/>
      <c r="R3" s="632"/>
      <c r="S3" s="632"/>
    </row>
    <row r="5" spans="1:19" s="12" customFormat="1" ht="15.75">
      <c r="A5" s="633" t="s">
        <v>728</v>
      </c>
      <c r="B5" s="633"/>
      <c r="C5" s="633"/>
      <c r="D5" s="633"/>
      <c r="E5" s="633"/>
      <c r="F5" s="633"/>
      <c r="G5" s="633"/>
      <c r="H5" s="633"/>
      <c r="I5" s="633"/>
      <c r="J5" s="633"/>
      <c r="K5" s="633"/>
      <c r="L5" s="633"/>
      <c r="M5" s="633"/>
      <c r="N5" s="633"/>
      <c r="O5" s="633"/>
      <c r="P5" s="633"/>
      <c r="Q5" s="633"/>
      <c r="R5" s="633"/>
      <c r="S5" s="633"/>
    </row>
    <row r="6" spans="1:2" ht="12.75">
      <c r="A6" s="635" t="s">
        <v>1010</v>
      </c>
      <c r="B6" s="635"/>
    </row>
    <row r="7" spans="1:19" ht="12.75">
      <c r="A7" s="635" t="s">
        <v>160</v>
      </c>
      <c r="B7" s="635"/>
      <c r="C7" s="635"/>
      <c r="D7" s="635"/>
      <c r="E7" s="635"/>
      <c r="F7" s="635"/>
      <c r="G7" s="635"/>
      <c r="H7" s="635"/>
      <c r="I7" s="635"/>
      <c r="R7" s="28"/>
      <c r="S7" s="28"/>
    </row>
    <row r="9" spans="1:12" ht="18" customHeight="1">
      <c r="A9" s="5"/>
      <c r="B9" s="628" t="s">
        <v>39</v>
      </c>
      <c r="C9" s="628"/>
      <c r="D9" s="628" t="s">
        <v>40</v>
      </c>
      <c r="E9" s="628"/>
      <c r="F9" s="628" t="s">
        <v>41</v>
      </c>
      <c r="G9" s="628"/>
      <c r="H9" s="629" t="s">
        <v>42</v>
      </c>
      <c r="I9" s="629"/>
      <c r="J9" s="628" t="s">
        <v>43</v>
      </c>
      <c r="K9" s="628"/>
      <c r="L9" s="24" t="s">
        <v>16</v>
      </c>
    </row>
    <row r="10" spans="1:12" s="66" customFormat="1" ht="13.5" customHeight="1">
      <c r="A10" s="67">
        <v>1</v>
      </c>
      <c r="B10" s="615">
        <v>2</v>
      </c>
      <c r="C10" s="615"/>
      <c r="D10" s="615">
        <v>3</v>
      </c>
      <c r="E10" s="615"/>
      <c r="F10" s="615">
        <v>4</v>
      </c>
      <c r="G10" s="615"/>
      <c r="H10" s="615">
        <v>5</v>
      </c>
      <c r="I10" s="615"/>
      <c r="J10" s="615">
        <v>6</v>
      </c>
      <c r="K10" s="615"/>
      <c r="L10" s="67">
        <v>7</v>
      </c>
    </row>
    <row r="11" spans="1:12" ht="12.75">
      <c r="A11" s="3" t="s">
        <v>44</v>
      </c>
      <c r="B11" s="604">
        <v>4132</v>
      </c>
      <c r="C11" s="604"/>
      <c r="D11" s="604">
        <v>422</v>
      </c>
      <c r="E11" s="604"/>
      <c r="F11" s="604">
        <v>10921</v>
      </c>
      <c r="G11" s="604"/>
      <c r="H11" s="604">
        <v>858</v>
      </c>
      <c r="I11" s="604"/>
      <c r="J11" s="604">
        <v>3521</v>
      </c>
      <c r="K11" s="604"/>
      <c r="L11" s="3">
        <f>SUM(B11:K11)</f>
        <v>19854</v>
      </c>
    </row>
    <row r="12" spans="1:12" ht="12.75">
      <c r="A12" s="3" t="s">
        <v>45</v>
      </c>
      <c r="B12" s="604">
        <v>19934</v>
      </c>
      <c r="C12" s="604"/>
      <c r="D12" s="604">
        <v>2078</v>
      </c>
      <c r="E12" s="604"/>
      <c r="F12" s="604">
        <v>58418</v>
      </c>
      <c r="G12" s="604"/>
      <c r="H12" s="604">
        <v>5837</v>
      </c>
      <c r="I12" s="604"/>
      <c r="J12" s="604">
        <v>22009</v>
      </c>
      <c r="K12" s="604"/>
      <c r="L12" s="3">
        <f>SUM(B12:K12)</f>
        <v>108276</v>
      </c>
    </row>
    <row r="13" spans="1:12" ht="12.75">
      <c r="A13" s="3" t="s">
        <v>16</v>
      </c>
      <c r="B13" s="609">
        <f>SUM(B11:B12)</f>
        <v>24066</v>
      </c>
      <c r="C13" s="609"/>
      <c r="D13" s="609">
        <f>SUM(D11:D12)</f>
        <v>2500</v>
      </c>
      <c r="E13" s="609"/>
      <c r="F13" s="609">
        <f>SUM(F11:F12)</f>
        <v>69339</v>
      </c>
      <c r="G13" s="609"/>
      <c r="H13" s="609">
        <f>SUM(H11:H12)</f>
        <v>6695</v>
      </c>
      <c r="I13" s="609"/>
      <c r="J13" s="609">
        <f>SUM(J11:J12)</f>
        <v>25530</v>
      </c>
      <c r="K13" s="609"/>
      <c r="L13" s="3">
        <f>SUM(B13:K13)</f>
        <v>128130</v>
      </c>
    </row>
    <row r="14" spans="1:12" ht="12.75">
      <c r="A14" s="10"/>
      <c r="B14" s="10"/>
      <c r="C14" s="10"/>
      <c r="D14" s="10"/>
      <c r="E14" s="10"/>
      <c r="F14" s="10"/>
      <c r="G14" s="10"/>
      <c r="H14" s="10"/>
      <c r="I14" s="10"/>
      <c r="J14" s="10"/>
      <c r="K14" s="10"/>
      <c r="L14" s="10"/>
    </row>
    <row r="15" spans="1:12" ht="12.75">
      <c r="A15" s="610" t="s">
        <v>417</v>
      </c>
      <c r="B15" s="610"/>
      <c r="C15" s="610"/>
      <c r="D15" s="610"/>
      <c r="E15" s="610"/>
      <c r="F15" s="610"/>
      <c r="G15" s="610"/>
      <c r="H15" s="10"/>
      <c r="I15" s="10"/>
      <c r="J15" s="10"/>
      <c r="K15" s="10"/>
      <c r="L15" s="10"/>
    </row>
    <row r="16" spans="1:12" ht="12.75" customHeight="1">
      <c r="A16" s="637" t="s">
        <v>168</v>
      </c>
      <c r="B16" s="638"/>
      <c r="C16" s="636" t="s">
        <v>194</v>
      </c>
      <c r="D16" s="636"/>
      <c r="E16" s="3" t="s">
        <v>16</v>
      </c>
      <c r="I16" s="10"/>
      <c r="J16" s="10"/>
      <c r="K16" s="10"/>
      <c r="L16" s="10"/>
    </row>
    <row r="17" spans="1:12" ht="12.75">
      <c r="A17" s="585">
        <v>600</v>
      </c>
      <c r="B17" s="586"/>
      <c r="C17" s="585">
        <v>400</v>
      </c>
      <c r="D17" s="586"/>
      <c r="E17" s="3">
        <f>SUM(A17:D17)</f>
        <v>1000</v>
      </c>
      <c r="I17" s="10"/>
      <c r="J17" s="10"/>
      <c r="K17" s="10"/>
      <c r="L17" s="10"/>
    </row>
    <row r="18" spans="1:12" ht="12.75">
      <c r="A18" s="585"/>
      <c r="B18" s="586"/>
      <c r="C18" s="585"/>
      <c r="D18" s="586"/>
      <c r="E18" s="3"/>
      <c r="I18" s="10"/>
      <c r="J18" s="10"/>
      <c r="K18" s="10"/>
      <c r="L18" s="10"/>
    </row>
    <row r="19" spans="1:12" ht="12.75">
      <c r="A19" s="10"/>
      <c r="B19" s="10"/>
      <c r="C19" s="10"/>
      <c r="D19" s="10"/>
      <c r="E19" s="10"/>
      <c r="I19" s="10"/>
      <c r="J19" s="10"/>
      <c r="K19" s="10"/>
      <c r="L19" s="10"/>
    </row>
    <row r="20" spans="1:12" ht="12.75">
      <c r="A20" s="10"/>
      <c r="B20" s="10"/>
      <c r="C20" s="10"/>
      <c r="D20" s="10"/>
      <c r="E20" s="10"/>
      <c r="I20" s="10"/>
      <c r="J20" s="10"/>
      <c r="K20" s="10"/>
      <c r="L20" s="10"/>
    </row>
    <row r="21" spans="1:12" ht="35.25" customHeight="1">
      <c r="A21" s="349" t="s">
        <v>869</v>
      </c>
      <c r="B21" s="640" t="s">
        <v>870</v>
      </c>
      <c r="C21" s="640"/>
      <c r="D21" s="349" t="s">
        <v>871</v>
      </c>
      <c r="E21" s="10"/>
      <c r="I21" s="10"/>
      <c r="J21" s="10"/>
      <c r="K21" s="10"/>
      <c r="L21" s="10"/>
    </row>
    <row r="22" spans="1:12" ht="30.75" customHeight="1">
      <c r="A22" s="351" t="s">
        <v>872</v>
      </c>
      <c r="B22" s="639" t="s">
        <v>873</v>
      </c>
      <c r="C22" s="639"/>
      <c r="D22" s="352" t="s">
        <v>874</v>
      </c>
      <c r="E22" s="10"/>
      <c r="I22" s="10"/>
      <c r="J22" s="10"/>
      <c r="K22" s="10"/>
      <c r="L22" s="10"/>
    </row>
    <row r="23" spans="1:12" ht="30.75" customHeight="1">
      <c r="A23" s="351" t="s">
        <v>875</v>
      </c>
      <c r="B23" s="639" t="s">
        <v>876</v>
      </c>
      <c r="C23" s="639"/>
      <c r="D23" s="352" t="s">
        <v>877</v>
      </c>
      <c r="E23" s="10"/>
      <c r="I23" s="10"/>
      <c r="J23" s="10"/>
      <c r="K23" s="10"/>
      <c r="L23" s="10"/>
    </row>
    <row r="24" spans="1:12" ht="30.75" customHeight="1">
      <c r="A24" s="351" t="s">
        <v>878</v>
      </c>
      <c r="B24" s="639" t="s">
        <v>879</v>
      </c>
      <c r="C24" s="639"/>
      <c r="D24" s="352" t="s">
        <v>880</v>
      </c>
      <c r="E24" s="10"/>
      <c r="I24" s="10"/>
      <c r="J24" s="10"/>
      <c r="K24" s="10"/>
      <c r="L24" s="10"/>
    </row>
    <row r="25" spans="1:12" ht="12.75">
      <c r="A25" s="10"/>
      <c r="B25" s="10"/>
      <c r="C25" s="10"/>
      <c r="D25" s="10"/>
      <c r="E25" s="10"/>
      <c r="I25" s="10"/>
      <c r="J25" s="10"/>
      <c r="K25" s="10"/>
      <c r="L25" s="10"/>
    </row>
    <row r="26" spans="1:12" ht="12.75">
      <c r="A26" s="10"/>
      <c r="B26" s="10"/>
      <c r="C26" s="10"/>
      <c r="D26" s="10"/>
      <c r="E26" s="10"/>
      <c r="I26" s="10"/>
      <c r="J26" s="10"/>
      <c r="K26" s="10"/>
      <c r="L26" s="10"/>
    </row>
    <row r="27" spans="1:12" ht="12.75">
      <c r="A27" s="10"/>
      <c r="B27" s="10"/>
      <c r="C27" s="10"/>
      <c r="D27" s="10"/>
      <c r="E27" s="10"/>
      <c r="I27" s="10"/>
      <c r="J27" s="10"/>
      <c r="K27" s="10"/>
      <c r="L27" s="10"/>
    </row>
    <row r="28" spans="1:12" ht="12.75">
      <c r="A28" s="10"/>
      <c r="B28" s="10"/>
      <c r="C28" s="10"/>
      <c r="D28" s="10"/>
      <c r="E28" s="10"/>
      <c r="I28" s="10"/>
      <c r="J28" s="10"/>
      <c r="K28" s="10"/>
      <c r="L28" s="10"/>
    </row>
    <row r="29" spans="1:12" ht="14.25" customHeight="1">
      <c r="A29" s="265"/>
      <c r="B29" s="265"/>
      <c r="C29" s="265"/>
      <c r="D29" s="265"/>
      <c r="E29" s="265"/>
      <c r="F29" s="265"/>
      <c r="G29" s="265"/>
      <c r="H29" s="10"/>
      <c r="I29" s="10"/>
      <c r="J29" s="10"/>
      <c r="K29" s="10"/>
      <c r="L29" s="10"/>
    </row>
    <row r="31" spans="1:20" ht="18.75" customHeight="1">
      <c r="A31" s="641" t="s">
        <v>161</v>
      </c>
      <c r="B31" s="641"/>
      <c r="C31" s="641"/>
      <c r="D31" s="641"/>
      <c r="E31" s="641"/>
      <c r="F31" s="641"/>
      <c r="G31" s="641"/>
      <c r="H31" s="641"/>
      <c r="I31" s="641"/>
      <c r="J31" s="641"/>
      <c r="K31" s="641"/>
      <c r="L31" s="641"/>
      <c r="M31" s="641"/>
      <c r="N31" s="641"/>
      <c r="O31" s="641"/>
      <c r="P31" s="641"/>
      <c r="Q31" s="641"/>
      <c r="R31" s="641"/>
      <c r="S31" s="641"/>
      <c r="T31" s="51"/>
    </row>
    <row r="32" spans="1:20" ht="12.75" customHeight="1">
      <c r="A32" s="601" t="s">
        <v>20</v>
      </c>
      <c r="B32" s="601" t="s">
        <v>46</v>
      </c>
      <c r="C32" s="601"/>
      <c r="D32" s="601"/>
      <c r="E32" s="600" t="s">
        <v>21</v>
      </c>
      <c r="F32" s="600"/>
      <c r="G32" s="600"/>
      <c r="H32" s="600"/>
      <c r="I32" s="600"/>
      <c r="J32" s="600"/>
      <c r="K32" s="600"/>
      <c r="L32" s="600"/>
      <c r="M32" s="600" t="s">
        <v>22</v>
      </c>
      <c r="N32" s="600"/>
      <c r="O32" s="600"/>
      <c r="P32" s="600"/>
      <c r="Q32" s="600"/>
      <c r="R32" s="600"/>
      <c r="S32" s="600"/>
      <c r="T32" s="600"/>
    </row>
    <row r="33" spans="1:20" ht="33.75" customHeight="1">
      <c r="A33" s="601"/>
      <c r="B33" s="601"/>
      <c r="C33" s="601"/>
      <c r="D33" s="601"/>
      <c r="E33" s="607" t="s">
        <v>125</v>
      </c>
      <c r="F33" s="608"/>
      <c r="G33" s="607" t="s">
        <v>162</v>
      </c>
      <c r="H33" s="608"/>
      <c r="I33" s="601" t="s">
        <v>47</v>
      </c>
      <c r="J33" s="601"/>
      <c r="K33" s="607" t="s">
        <v>89</v>
      </c>
      <c r="L33" s="608"/>
      <c r="M33" s="607" t="s">
        <v>90</v>
      </c>
      <c r="N33" s="608"/>
      <c r="O33" s="607" t="s">
        <v>162</v>
      </c>
      <c r="P33" s="608"/>
      <c r="Q33" s="601" t="s">
        <v>47</v>
      </c>
      <c r="R33" s="601"/>
      <c r="S33" s="601" t="s">
        <v>89</v>
      </c>
      <c r="T33" s="601"/>
    </row>
    <row r="34" spans="1:20" s="66" customFormat="1" ht="15.75" customHeight="1">
      <c r="A34" s="353">
        <v>1</v>
      </c>
      <c r="B34" s="605">
        <v>2</v>
      </c>
      <c r="C34" s="616"/>
      <c r="D34" s="606"/>
      <c r="E34" s="605">
        <v>3</v>
      </c>
      <c r="F34" s="606"/>
      <c r="G34" s="605">
        <v>4</v>
      </c>
      <c r="H34" s="606"/>
      <c r="I34" s="614">
        <v>5</v>
      </c>
      <c r="J34" s="614"/>
      <c r="K34" s="614">
        <v>6</v>
      </c>
      <c r="L34" s="614"/>
      <c r="M34" s="605">
        <v>3</v>
      </c>
      <c r="N34" s="606"/>
      <c r="O34" s="605">
        <v>4</v>
      </c>
      <c r="P34" s="606"/>
      <c r="Q34" s="614">
        <v>5</v>
      </c>
      <c r="R34" s="614"/>
      <c r="S34" s="614">
        <v>6</v>
      </c>
      <c r="T34" s="614"/>
    </row>
    <row r="35" spans="1:20" ht="27.75" customHeight="1">
      <c r="A35" s="350">
        <v>1</v>
      </c>
      <c r="B35" s="611" t="s">
        <v>475</v>
      </c>
      <c r="C35" s="612"/>
      <c r="D35" s="613"/>
      <c r="E35" s="594">
        <v>100</v>
      </c>
      <c r="F35" s="595"/>
      <c r="G35" s="617" t="s">
        <v>344</v>
      </c>
      <c r="H35" s="618"/>
      <c r="I35" s="599">
        <v>346</v>
      </c>
      <c r="J35" s="599"/>
      <c r="K35" s="593">
        <v>6.4</v>
      </c>
      <c r="L35" s="593"/>
      <c r="M35" s="594">
        <v>150</v>
      </c>
      <c r="N35" s="595"/>
      <c r="O35" s="617" t="s">
        <v>344</v>
      </c>
      <c r="P35" s="618"/>
      <c r="Q35" s="599">
        <v>519</v>
      </c>
      <c r="R35" s="599"/>
      <c r="S35" s="593">
        <v>9.6</v>
      </c>
      <c r="T35" s="593"/>
    </row>
    <row r="36" spans="1:20" ht="15">
      <c r="A36" s="350">
        <v>2</v>
      </c>
      <c r="B36" s="589" t="s">
        <v>48</v>
      </c>
      <c r="C36" s="590"/>
      <c r="D36" s="591"/>
      <c r="E36" s="602">
        <v>15</v>
      </c>
      <c r="F36" s="603"/>
      <c r="G36" s="587">
        <v>0.4</v>
      </c>
      <c r="H36" s="588"/>
      <c r="I36" s="599">
        <v>60.15</v>
      </c>
      <c r="J36" s="599"/>
      <c r="K36" s="593">
        <v>3.35</v>
      </c>
      <c r="L36" s="593"/>
      <c r="M36" s="602">
        <v>15</v>
      </c>
      <c r="N36" s="603"/>
      <c r="O36" s="587">
        <v>0.4</v>
      </c>
      <c r="P36" s="588"/>
      <c r="Q36" s="599">
        <v>60.15</v>
      </c>
      <c r="R36" s="599"/>
      <c r="S36" s="593">
        <v>3.35</v>
      </c>
      <c r="T36" s="593"/>
    </row>
    <row r="37" spans="1:20" ht="15">
      <c r="A37" s="350">
        <v>3</v>
      </c>
      <c r="B37" s="589" t="s">
        <v>163</v>
      </c>
      <c r="C37" s="590"/>
      <c r="D37" s="591"/>
      <c r="E37" s="602">
        <v>50</v>
      </c>
      <c r="F37" s="603"/>
      <c r="G37" s="594">
        <v>0.77</v>
      </c>
      <c r="H37" s="595"/>
      <c r="I37" s="599">
        <v>37.8</v>
      </c>
      <c r="J37" s="599"/>
      <c r="K37" s="593">
        <v>1.62</v>
      </c>
      <c r="L37" s="593"/>
      <c r="M37" s="602">
        <v>60</v>
      </c>
      <c r="N37" s="603"/>
      <c r="O37" s="594">
        <v>0.87</v>
      </c>
      <c r="P37" s="595"/>
      <c r="Q37" s="599">
        <v>45.36</v>
      </c>
      <c r="R37" s="599"/>
      <c r="S37" s="593">
        <v>1.94</v>
      </c>
      <c r="T37" s="593"/>
    </row>
    <row r="38" spans="1:20" ht="15">
      <c r="A38" s="350">
        <v>4</v>
      </c>
      <c r="B38" s="589" t="s">
        <v>49</v>
      </c>
      <c r="C38" s="590"/>
      <c r="D38" s="591"/>
      <c r="E38" s="602">
        <v>5</v>
      </c>
      <c r="F38" s="603"/>
      <c r="G38" s="594">
        <v>0.23</v>
      </c>
      <c r="H38" s="595"/>
      <c r="I38" s="599">
        <v>27</v>
      </c>
      <c r="J38" s="599"/>
      <c r="K38" s="593">
        <v>0</v>
      </c>
      <c r="L38" s="593"/>
      <c r="M38" s="602">
        <v>7.5</v>
      </c>
      <c r="N38" s="603"/>
      <c r="O38" s="594">
        <v>0.23</v>
      </c>
      <c r="P38" s="595"/>
      <c r="Q38" s="599">
        <v>27</v>
      </c>
      <c r="R38" s="599"/>
      <c r="S38" s="593">
        <v>0</v>
      </c>
      <c r="T38" s="593"/>
    </row>
    <row r="39" spans="1:20" ht="15">
      <c r="A39" s="350">
        <v>5</v>
      </c>
      <c r="B39" s="589" t="s">
        <v>50</v>
      </c>
      <c r="C39" s="590"/>
      <c r="D39" s="591"/>
      <c r="E39" s="594">
        <v>1.9</v>
      </c>
      <c r="F39" s="595"/>
      <c r="G39" s="594">
        <v>0.32</v>
      </c>
      <c r="H39" s="595"/>
      <c r="I39" s="599">
        <v>0</v>
      </c>
      <c r="J39" s="599"/>
      <c r="K39" s="593">
        <v>0</v>
      </c>
      <c r="L39" s="593"/>
      <c r="M39" s="594">
        <v>2.3</v>
      </c>
      <c r="N39" s="595"/>
      <c r="O39" s="594">
        <v>0.32</v>
      </c>
      <c r="P39" s="595"/>
      <c r="Q39" s="599">
        <v>0</v>
      </c>
      <c r="R39" s="599"/>
      <c r="S39" s="593">
        <v>0</v>
      </c>
      <c r="T39" s="593"/>
    </row>
    <row r="40" spans="1:20" ht="15">
      <c r="A40" s="350">
        <v>6</v>
      </c>
      <c r="B40" s="589" t="s">
        <v>51</v>
      </c>
      <c r="C40" s="590"/>
      <c r="D40" s="591"/>
      <c r="E40" s="594">
        <v>0</v>
      </c>
      <c r="F40" s="595"/>
      <c r="G40" s="594">
        <v>0.45</v>
      </c>
      <c r="H40" s="595"/>
      <c r="I40" s="599">
        <v>0</v>
      </c>
      <c r="J40" s="599"/>
      <c r="K40" s="593">
        <v>0</v>
      </c>
      <c r="L40" s="593"/>
      <c r="M40" s="594">
        <v>0</v>
      </c>
      <c r="N40" s="595"/>
      <c r="O40" s="594">
        <v>0.45</v>
      </c>
      <c r="P40" s="595"/>
      <c r="Q40" s="599">
        <v>0</v>
      </c>
      <c r="R40" s="599"/>
      <c r="S40" s="593">
        <v>0</v>
      </c>
      <c r="T40" s="593"/>
    </row>
    <row r="41" spans="1:20" ht="15">
      <c r="A41" s="350">
        <v>7</v>
      </c>
      <c r="B41" s="589" t="s">
        <v>881</v>
      </c>
      <c r="C41" s="590"/>
      <c r="D41" s="591"/>
      <c r="E41" s="581">
        <v>20</v>
      </c>
      <c r="F41" s="582"/>
      <c r="G41" s="594">
        <v>0.27</v>
      </c>
      <c r="H41" s="595"/>
      <c r="I41" s="587">
        <v>9.9</v>
      </c>
      <c r="J41" s="588"/>
      <c r="K41" s="594">
        <v>0.59</v>
      </c>
      <c r="L41" s="595"/>
      <c r="M41" s="594">
        <v>20</v>
      </c>
      <c r="N41" s="595"/>
      <c r="O41" s="594">
        <v>0.27</v>
      </c>
      <c r="P41" s="595"/>
      <c r="Q41" s="587">
        <v>9.9</v>
      </c>
      <c r="R41" s="588"/>
      <c r="S41" s="594">
        <v>0.59</v>
      </c>
      <c r="T41" s="595"/>
    </row>
    <row r="42" spans="1:20" ht="15">
      <c r="A42" s="350">
        <v>8</v>
      </c>
      <c r="B42" s="589" t="s">
        <v>882</v>
      </c>
      <c r="C42" s="590"/>
      <c r="D42" s="591"/>
      <c r="E42" s="594">
        <v>20</v>
      </c>
      <c r="F42" s="595"/>
      <c r="G42" s="594">
        <v>0.08</v>
      </c>
      <c r="H42" s="595"/>
      <c r="I42" s="587">
        <v>2.77</v>
      </c>
      <c r="J42" s="588"/>
      <c r="K42" s="594">
        <v>0.05</v>
      </c>
      <c r="L42" s="595"/>
      <c r="M42" s="594">
        <v>20</v>
      </c>
      <c r="N42" s="595"/>
      <c r="O42" s="594">
        <v>0.08</v>
      </c>
      <c r="P42" s="595"/>
      <c r="Q42" s="587">
        <v>2.77</v>
      </c>
      <c r="R42" s="588"/>
      <c r="S42" s="594">
        <v>0.05</v>
      </c>
      <c r="T42" s="595"/>
    </row>
    <row r="43" spans="1:20" ht="15">
      <c r="A43" s="350">
        <v>9</v>
      </c>
      <c r="B43" s="646" t="s">
        <v>883</v>
      </c>
      <c r="C43" s="646"/>
      <c r="D43" s="646"/>
      <c r="E43" s="593" t="s">
        <v>884</v>
      </c>
      <c r="F43" s="593"/>
      <c r="G43" s="593">
        <v>4.34</v>
      </c>
      <c r="H43" s="593"/>
      <c r="I43" s="599">
        <v>79.58</v>
      </c>
      <c r="J43" s="599"/>
      <c r="K43" s="593">
        <v>6.11</v>
      </c>
      <c r="L43" s="593"/>
      <c r="M43" s="593" t="s">
        <v>884</v>
      </c>
      <c r="N43" s="593"/>
      <c r="O43" s="593">
        <v>4.34</v>
      </c>
      <c r="P43" s="593"/>
      <c r="Q43" s="599">
        <v>79.58</v>
      </c>
      <c r="R43" s="599"/>
      <c r="S43" s="593">
        <v>6.11</v>
      </c>
      <c r="T43" s="593"/>
    </row>
    <row r="44" spans="1:20" ht="15">
      <c r="A44" s="350"/>
      <c r="B44" s="647" t="s">
        <v>16</v>
      </c>
      <c r="C44" s="647"/>
      <c r="D44" s="647"/>
      <c r="E44" s="580"/>
      <c r="F44" s="580"/>
      <c r="G44" s="580">
        <f>SUM(G36:G43)</f>
        <v>6.859999999999999</v>
      </c>
      <c r="H44" s="580"/>
      <c r="I44" s="648">
        <f>SUM(I35:I43)</f>
        <v>563.1999999999999</v>
      </c>
      <c r="J44" s="648"/>
      <c r="K44" s="580">
        <f>SUM(K35:K43)</f>
        <v>18.12</v>
      </c>
      <c r="L44" s="580"/>
      <c r="M44" s="580"/>
      <c r="N44" s="580"/>
      <c r="O44" s="580">
        <f>SUM(O36:O43)</f>
        <v>6.96</v>
      </c>
      <c r="P44" s="580"/>
      <c r="Q44" s="648">
        <f>SUM(Q35:Q43)</f>
        <v>743.76</v>
      </c>
      <c r="R44" s="648"/>
      <c r="S44" s="580">
        <f>SUM(S35:S43)</f>
        <v>21.64</v>
      </c>
      <c r="T44" s="580"/>
    </row>
    <row r="45" spans="1:20" ht="12.75">
      <c r="A45" s="114"/>
      <c r="B45" s="115"/>
      <c r="C45" s="115"/>
      <c r="D45" s="115"/>
      <c r="E45" s="10"/>
      <c r="F45" s="10"/>
      <c r="G45" s="10"/>
      <c r="H45" s="10"/>
      <c r="I45" s="10"/>
      <c r="J45" s="10"/>
      <c r="K45" s="10"/>
      <c r="L45" s="10"/>
      <c r="M45" s="10"/>
      <c r="N45" s="10"/>
      <c r="O45" s="10"/>
      <c r="P45" s="10"/>
      <c r="Q45" s="10"/>
      <c r="R45" s="10"/>
      <c r="S45" s="10"/>
      <c r="T45" s="10"/>
    </row>
    <row r="46" spans="1:20" ht="12.75">
      <c r="A46" s="114"/>
      <c r="B46" s="115"/>
      <c r="C46" s="115"/>
      <c r="D46" s="115"/>
      <c r="E46" s="10"/>
      <c r="F46" s="10"/>
      <c r="G46" s="10"/>
      <c r="H46" s="10"/>
      <c r="I46" s="10"/>
      <c r="J46" s="10"/>
      <c r="K46" s="10"/>
      <c r="L46" s="10"/>
      <c r="M46" s="10"/>
      <c r="N46" s="10"/>
      <c r="O46" s="10"/>
      <c r="P46" s="10"/>
      <c r="Q46" s="10"/>
      <c r="R46" s="10"/>
      <c r="S46" s="10"/>
      <c r="T46" s="10"/>
    </row>
    <row r="47" spans="1:20" ht="12.75">
      <c r="A47" s="114"/>
      <c r="B47" s="115"/>
      <c r="C47" s="115"/>
      <c r="D47" s="115"/>
      <c r="E47" s="10"/>
      <c r="F47" s="10"/>
      <c r="G47" s="10"/>
      <c r="H47" s="10"/>
      <c r="I47" s="10"/>
      <c r="J47" s="10"/>
      <c r="K47" s="10"/>
      <c r="L47" s="10"/>
      <c r="M47" s="10"/>
      <c r="N47" s="10"/>
      <c r="O47" s="10"/>
      <c r="P47" s="10"/>
      <c r="Q47" s="10"/>
      <c r="R47" s="10"/>
      <c r="S47" s="10"/>
      <c r="T47" s="10"/>
    </row>
    <row r="48" spans="1:20" ht="12.75" customHeight="1">
      <c r="A48" s="268" t="s">
        <v>397</v>
      </c>
      <c r="B48" s="583" t="s">
        <v>451</v>
      </c>
      <c r="C48" s="583"/>
      <c r="D48" s="583"/>
      <c r="E48" s="583"/>
      <c r="F48" s="583"/>
      <c r="G48" s="583"/>
      <c r="H48" s="583"/>
      <c r="I48" s="10"/>
      <c r="J48" s="10"/>
      <c r="K48" s="10"/>
      <c r="L48" s="10"/>
      <c r="M48" s="10"/>
      <c r="N48" s="10"/>
      <c r="O48" s="10"/>
      <c r="P48" s="10"/>
      <c r="Q48" s="10"/>
      <c r="R48" s="10"/>
      <c r="S48" s="10"/>
      <c r="T48" s="10"/>
    </row>
    <row r="49" spans="1:20" ht="12.75">
      <c r="A49" s="268"/>
      <c r="B49" s="115"/>
      <c r="C49" s="115"/>
      <c r="D49" s="115"/>
      <c r="E49" s="10"/>
      <c r="F49" s="10"/>
      <c r="G49" s="10"/>
      <c r="H49" s="10"/>
      <c r="I49" s="10"/>
      <c r="J49" s="10"/>
      <c r="K49" s="10"/>
      <c r="L49" s="10"/>
      <c r="M49" s="10"/>
      <c r="N49" s="10"/>
      <c r="O49" s="10"/>
      <c r="P49" s="10"/>
      <c r="Q49" s="10"/>
      <c r="R49" s="10"/>
      <c r="S49" s="10"/>
      <c r="T49" s="10"/>
    </row>
    <row r="50" spans="1:20" s="28" customFormat="1" ht="17.25" customHeight="1">
      <c r="A50" s="2" t="s">
        <v>20</v>
      </c>
      <c r="B50" s="620" t="s">
        <v>398</v>
      </c>
      <c r="C50" s="621"/>
      <c r="D50" s="622"/>
      <c r="E50" s="596" t="s">
        <v>21</v>
      </c>
      <c r="F50" s="597"/>
      <c r="G50" s="597"/>
      <c r="H50" s="597"/>
      <c r="I50" s="597"/>
      <c r="J50" s="598"/>
      <c r="K50" s="609" t="s">
        <v>22</v>
      </c>
      <c r="L50" s="609"/>
      <c r="M50" s="609"/>
      <c r="N50" s="609"/>
      <c r="O50" s="609"/>
      <c r="P50" s="609"/>
      <c r="Q50" s="584"/>
      <c r="R50" s="584"/>
      <c r="S50" s="584"/>
      <c r="T50" s="584"/>
    </row>
    <row r="51" spans="1:20" ht="12.75">
      <c r="A51" s="4"/>
      <c r="B51" s="623"/>
      <c r="C51" s="624"/>
      <c r="D51" s="625"/>
      <c r="E51" s="585" t="s">
        <v>414</v>
      </c>
      <c r="F51" s="586"/>
      <c r="G51" s="585" t="s">
        <v>415</v>
      </c>
      <c r="H51" s="586"/>
      <c r="I51" s="585" t="s">
        <v>416</v>
      </c>
      <c r="J51" s="586"/>
      <c r="K51" s="609" t="s">
        <v>414</v>
      </c>
      <c r="L51" s="609"/>
      <c r="M51" s="609" t="s">
        <v>415</v>
      </c>
      <c r="N51" s="609"/>
      <c r="O51" s="609" t="s">
        <v>416</v>
      </c>
      <c r="P51" s="609"/>
      <c r="Q51" s="10"/>
      <c r="R51" s="10"/>
      <c r="S51" s="10"/>
      <c r="T51" s="10"/>
    </row>
    <row r="52" spans="1:20" ht="12.75">
      <c r="A52" s="65">
        <v>1</v>
      </c>
      <c r="B52" s="585"/>
      <c r="C52" s="592"/>
      <c r="D52" s="586"/>
      <c r="E52" s="649" t="s">
        <v>894</v>
      </c>
      <c r="F52" s="650"/>
      <c r="G52" s="650"/>
      <c r="H52" s="650"/>
      <c r="I52" s="650"/>
      <c r="J52" s="650"/>
      <c r="K52" s="650"/>
      <c r="L52" s="650"/>
      <c r="M52" s="650"/>
      <c r="N52" s="650"/>
      <c r="O52" s="650"/>
      <c r="P52" s="651"/>
      <c r="Q52" s="10"/>
      <c r="R52" s="10"/>
      <c r="S52" s="10"/>
      <c r="T52" s="10"/>
    </row>
    <row r="53" spans="1:20" ht="12.75">
      <c r="A53" s="65">
        <v>2</v>
      </c>
      <c r="B53" s="585"/>
      <c r="C53" s="592"/>
      <c r="D53" s="586"/>
      <c r="E53" s="652"/>
      <c r="F53" s="653"/>
      <c r="G53" s="653"/>
      <c r="H53" s="653"/>
      <c r="I53" s="653"/>
      <c r="J53" s="653"/>
      <c r="K53" s="653"/>
      <c r="L53" s="653"/>
      <c r="M53" s="653"/>
      <c r="N53" s="653"/>
      <c r="O53" s="653"/>
      <c r="P53" s="654"/>
      <c r="Q53" s="10"/>
      <c r="R53" s="10"/>
      <c r="S53" s="10"/>
      <c r="T53" s="10"/>
    </row>
    <row r="54" spans="1:20" ht="12.75">
      <c r="A54" s="65">
        <v>3</v>
      </c>
      <c r="B54" s="585"/>
      <c r="C54" s="592"/>
      <c r="D54" s="586"/>
      <c r="E54" s="652"/>
      <c r="F54" s="653"/>
      <c r="G54" s="653"/>
      <c r="H54" s="653"/>
      <c r="I54" s="653"/>
      <c r="J54" s="653"/>
      <c r="K54" s="653"/>
      <c r="L54" s="653"/>
      <c r="M54" s="653"/>
      <c r="N54" s="653"/>
      <c r="O54" s="653"/>
      <c r="P54" s="654"/>
      <c r="Q54" s="10"/>
      <c r="R54" s="10"/>
      <c r="S54" s="10"/>
      <c r="T54" s="10"/>
    </row>
    <row r="55" spans="1:20" ht="12.75">
      <c r="A55" s="65">
        <v>4</v>
      </c>
      <c r="B55" s="596"/>
      <c r="C55" s="597"/>
      <c r="D55" s="598"/>
      <c r="E55" s="655"/>
      <c r="F55" s="656"/>
      <c r="G55" s="656"/>
      <c r="H55" s="656"/>
      <c r="I55" s="656"/>
      <c r="J55" s="656"/>
      <c r="K55" s="656"/>
      <c r="L55" s="656"/>
      <c r="M55" s="656"/>
      <c r="N55" s="656"/>
      <c r="O55" s="656"/>
      <c r="P55" s="657"/>
      <c r="Q55" s="10"/>
      <c r="R55" s="10"/>
      <c r="S55" s="10"/>
      <c r="T55" s="10"/>
    </row>
    <row r="58" spans="1:9" ht="13.5" customHeight="1">
      <c r="A58" s="659" t="s">
        <v>173</v>
      </c>
      <c r="B58" s="659"/>
      <c r="C58" s="659"/>
      <c r="D58" s="659"/>
      <c r="E58" s="659"/>
      <c r="F58" s="659"/>
      <c r="G58" s="659"/>
      <c r="H58" s="659"/>
      <c r="I58" s="659"/>
    </row>
    <row r="59" spans="1:9" ht="13.5" customHeight="1">
      <c r="A59" s="580" t="s">
        <v>54</v>
      </c>
      <c r="B59" s="580" t="s">
        <v>21</v>
      </c>
      <c r="C59" s="580"/>
      <c r="D59" s="580"/>
      <c r="E59" s="644" t="s">
        <v>22</v>
      </c>
      <c r="F59" s="644"/>
      <c r="G59" s="644"/>
      <c r="H59" s="626" t="s">
        <v>138</v>
      </c>
      <c r="I59"/>
    </row>
    <row r="60" spans="1:9" ht="15">
      <c r="A60" s="580"/>
      <c r="B60" s="47" t="s">
        <v>164</v>
      </c>
      <c r="C60" s="68" t="s">
        <v>96</v>
      </c>
      <c r="D60" s="47" t="s">
        <v>16</v>
      </c>
      <c r="E60" s="47" t="s">
        <v>164</v>
      </c>
      <c r="F60" s="68" t="s">
        <v>96</v>
      </c>
      <c r="G60" s="47" t="s">
        <v>16</v>
      </c>
      <c r="H60" s="627"/>
      <c r="I60"/>
    </row>
    <row r="61" spans="1:9" ht="15">
      <c r="A61" s="27" t="s">
        <v>678</v>
      </c>
      <c r="B61" s="355">
        <v>2.61</v>
      </c>
      <c r="C61" s="49">
        <v>1.74</v>
      </c>
      <c r="D61" s="356">
        <f>SUM(B61:C61)</f>
        <v>4.35</v>
      </c>
      <c r="E61" s="49">
        <v>3.91</v>
      </c>
      <c r="F61" s="354">
        <v>2.6</v>
      </c>
      <c r="G61" s="47">
        <f>SUM(E61:F61)</f>
        <v>6.51</v>
      </c>
      <c r="H61" s="50"/>
      <c r="I61"/>
    </row>
    <row r="62" spans="1:9" ht="15">
      <c r="A62" s="27" t="s">
        <v>885</v>
      </c>
      <c r="B62" s="355">
        <v>2.61</v>
      </c>
      <c r="C62" s="49">
        <v>1.74</v>
      </c>
      <c r="D62" s="356">
        <f>SUM(B62:C62)</f>
        <v>4.35</v>
      </c>
      <c r="E62" s="49">
        <v>3.91</v>
      </c>
      <c r="F62" s="354">
        <v>2.6</v>
      </c>
      <c r="G62" s="47">
        <f>SUM(E62:F62)</f>
        <v>6.51</v>
      </c>
      <c r="H62" s="50" t="s">
        <v>165</v>
      </c>
      <c r="I62"/>
    </row>
    <row r="63" spans="1:20" ht="15" customHeight="1">
      <c r="A63" s="610" t="s">
        <v>886</v>
      </c>
      <c r="B63" s="610"/>
      <c r="C63" s="610"/>
      <c r="D63" s="610"/>
      <c r="E63" s="610"/>
      <c r="F63" s="610"/>
      <c r="G63" s="610"/>
      <c r="H63" s="610"/>
      <c r="I63" s="610"/>
      <c r="J63" s="610"/>
      <c r="K63" s="610"/>
      <c r="L63" s="610"/>
      <c r="M63" s="610"/>
      <c r="N63" s="610"/>
      <c r="O63" s="610"/>
      <c r="P63" s="610"/>
      <c r="Q63" s="610"/>
      <c r="R63" s="610"/>
      <c r="S63" s="610"/>
      <c r="T63" s="610"/>
    </row>
    <row r="64" spans="1:20" ht="15" customHeight="1">
      <c r="A64" s="113" t="s">
        <v>220</v>
      </c>
      <c r="B64" s="113"/>
      <c r="C64" s="113"/>
      <c r="D64" s="113"/>
      <c r="E64" s="113"/>
      <c r="F64" s="113"/>
      <c r="G64" s="113"/>
      <c r="H64" s="113"/>
      <c r="I64" s="113"/>
      <c r="J64" s="113"/>
      <c r="K64" s="113"/>
      <c r="L64" s="113"/>
      <c r="M64" s="113"/>
      <c r="N64" s="113"/>
      <c r="O64" s="113"/>
      <c r="P64" s="113"/>
      <c r="Q64" s="113"/>
      <c r="R64" s="113"/>
      <c r="S64" s="113"/>
      <c r="T64" s="113"/>
    </row>
    <row r="65" spans="1:9" ht="15">
      <c r="A65" s="113"/>
      <c r="B65" s="266"/>
      <c r="C65" s="266"/>
      <c r="D65" s="11"/>
      <c r="E65" s="11"/>
      <c r="F65" s="267"/>
      <c r="G65" s="267"/>
      <c r="H65" s="267"/>
      <c r="I65"/>
    </row>
    <row r="66" spans="1:9" ht="15">
      <c r="A66" s="28"/>
      <c r="B66" s="269"/>
      <c r="C66" s="269"/>
      <c r="D66" s="241"/>
      <c r="E66" s="241"/>
      <c r="F66" s="267"/>
      <c r="G66" s="267"/>
      <c r="H66" s="267"/>
      <c r="I66"/>
    </row>
    <row r="68" spans="13:17" ht="15">
      <c r="M68" s="658" t="s">
        <v>887</v>
      </c>
      <c r="N68" s="658"/>
      <c r="O68" s="658"/>
      <c r="P68" s="658"/>
      <c r="Q68" s="658"/>
    </row>
    <row r="69" spans="1:19" s="14" customFormat="1" ht="12.75" customHeight="1">
      <c r="A69" s="13"/>
      <c r="B69" s="13"/>
      <c r="C69" s="13"/>
      <c r="D69" s="13"/>
      <c r="E69" s="13"/>
      <c r="F69" s="13"/>
      <c r="G69" s="13"/>
      <c r="H69" s="13"/>
      <c r="I69" s="13"/>
      <c r="J69" s="13"/>
      <c r="K69" s="13"/>
      <c r="L69" s="13"/>
      <c r="M69" s="619" t="s">
        <v>888</v>
      </c>
      <c r="N69" s="619"/>
      <c r="O69" s="619"/>
      <c r="P69" s="619"/>
      <c r="Q69" s="619"/>
      <c r="R69" s="13"/>
      <c r="S69" s="13"/>
    </row>
    <row r="70" spans="1:17" s="14" customFormat="1" ht="12.75" customHeight="1">
      <c r="A70" s="13"/>
      <c r="B70" s="13"/>
      <c r="C70" s="13"/>
      <c r="D70" s="13"/>
      <c r="E70" s="13"/>
      <c r="F70" s="13"/>
      <c r="G70" s="13"/>
      <c r="I70" s="13"/>
      <c r="O70" s="642"/>
      <c r="P70" s="642"/>
      <c r="Q70" s="643"/>
    </row>
    <row r="71" spans="1:17" s="14" customFormat="1" ht="12.75" customHeight="1">
      <c r="A71" s="79"/>
      <c r="B71" s="79"/>
      <c r="C71" s="79"/>
      <c r="D71" s="79"/>
      <c r="E71" s="79"/>
      <c r="F71" s="79"/>
      <c r="G71" s="79"/>
      <c r="H71" s="645" t="s">
        <v>889</v>
      </c>
      <c r="I71" s="645"/>
      <c r="J71" s="79"/>
      <c r="K71" s="79"/>
      <c r="L71" s="79"/>
      <c r="M71" s="79"/>
      <c r="N71" s="79"/>
      <c r="O71" s="79"/>
      <c r="P71" s="79"/>
      <c r="Q71" s="79"/>
    </row>
    <row r="72" spans="1:19" ht="12.75" customHeight="1">
      <c r="A72" s="79"/>
      <c r="B72" s="79"/>
      <c r="C72" s="79"/>
      <c r="D72" s="79"/>
      <c r="E72" s="79"/>
      <c r="F72" s="79"/>
      <c r="G72" s="79"/>
      <c r="H72" s="79"/>
      <c r="I72" s="79"/>
      <c r="J72" s="79"/>
      <c r="K72" s="79"/>
      <c r="L72" s="79"/>
      <c r="M72" s="79"/>
      <c r="N72" s="79"/>
      <c r="O72" s="79"/>
      <c r="P72" s="79"/>
      <c r="Q72" s="79"/>
      <c r="R72" s="79"/>
      <c r="S72" s="79"/>
    </row>
    <row r="73" spans="13:17" ht="15">
      <c r="M73" s="619" t="s">
        <v>890</v>
      </c>
      <c r="N73" s="619"/>
      <c r="O73" s="619"/>
      <c r="P73" s="619"/>
      <c r="Q73" s="619"/>
    </row>
  </sheetData>
  <sheetProtection/>
  <mergeCells count="183">
    <mergeCell ref="O44:P44"/>
    <mergeCell ref="Q44:R44"/>
    <mergeCell ref="S44:T44"/>
    <mergeCell ref="E52:P55"/>
    <mergeCell ref="A63:T63"/>
    <mergeCell ref="M68:Q68"/>
    <mergeCell ref="A58:I58"/>
    <mergeCell ref="M51:N51"/>
    <mergeCell ref="O51:P51"/>
    <mergeCell ref="B54:D54"/>
    <mergeCell ref="B44:D44"/>
    <mergeCell ref="E44:F44"/>
    <mergeCell ref="G44:H44"/>
    <mergeCell ref="I44:J44"/>
    <mergeCell ref="K44:L44"/>
    <mergeCell ref="M44:N44"/>
    <mergeCell ref="B39:D39"/>
    <mergeCell ref="E39:F39"/>
    <mergeCell ref="M43:N43"/>
    <mergeCell ref="O43:P43"/>
    <mergeCell ref="Q43:R43"/>
    <mergeCell ref="S43:T43"/>
    <mergeCell ref="B43:D43"/>
    <mergeCell ref="E43:F43"/>
    <mergeCell ref="G43:H43"/>
    <mergeCell ref="I43:J43"/>
    <mergeCell ref="K43:L43"/>
    <mergeCell ref="I40:J40"/>
    <mergeCell ref="B55:D55"/>
    <mergeCell ref="M69:Q69"/>
    <mergeCell ref="K50:P50"/>
    <mergeCell ref="K51:L51"/>
    <mergeCell ref="E51:F51"/>
    <mergeCell ref="M41:N41"/>
    <mergeCell ref="Q41:R41"/>
    <mergeCell ref="O40:P40"/>
    <mergeCell ref="O70:Q70"/>
    <mergeCell ref="B59:D59"/>
    <mergeCell ref="E59:G59"/>
    <mergeCell ref="H71:I71"/>
    <mergeCell ref="S33:T33"/>
    <mergeCell ref="M33:N33"/>
    <mergeCell ref="K33:L33"/>
    <mergeCell ref="O36:P36"/>
    <mergeCell ref="K36:L36"/>
    <mergeCell ref="S42:T42"/>
    <mergeCell ref="S41:T41"/>
    <mergeCell ref="O41:P41"/>
    <mergeCell ref="O38:P38"/>
    <mergeCell ref="K41:L41"/>
    <mergeCell ref="M42:N42"/>
    <mergeCell ref="O42:P42"/>
    <mergeCell ref="Q42:R42"/>
    <mergeCell ref="Q38:R38"/>
    <mergeCell ref="K38:L38"/>
    <mergeCell ref="M40:N40"/>
    <mergeCell ref="Q40:R40"/>
    <mergeCell ref="M38:N38"/>
    <mergeCell ref="K40:L40"/>
    <mergeCell ref="O37:P37"/>
    <mergeCell ref="S37:T37"/>
    <mergeCell ref="Q34:R34"/>
    <mergeCell ref="K39:L39"/>
    <mergeCell ref="S34:T34"/>
    <mergeCell ref="M36:N36"/>
    <mergeCell ref="K37:L37"/>
    <mergeCell ref="S38:T38"/>
    <mergeCell ref="D11:E11"/>
    <mergeCell ref="B13:C13"/>
    <mergeCell ref="B36:D36"/>
    <mergeCell ref="I36:J36"/>
    <mergeCell ref="B37:D37"/>
    <mergeCell ref="A31:S31"/>
    <mergeCell ref="S35:T35"/>
    <mergeCell ref="B23:C23"/>
    <mergeCell ref="Q35:R35"/>
    <mergeCell ref="I39:J39"/>
    <mergeCell ref="A32:A33"/>
    <mergeCell ref="F13:G13"/>
    <mergeCell ref="B12:C12"/>
    <mergeCell ref="H13:I13"/>
    <mergeCell ref="H12:I12"/>
    <mergeCell ref="D12:E12"/>
    <mergeCell ref="F12:G12"/>
    <mergeCell ref="B21:C21"/>
    <mergeCell ref="B22:C22"/>
    <mergeCell ref="C16:D16"/>
    <mergeCell ref="A16:B16"/>
    <mergeCell ref="A17:B17"/>
    <mergeCell ref="C17:D17"/>
    <mergeCell ref="E36:F36"/>
    <mergeCell ref="B24:C24"/>
    <mergeCell ref="B32:D33"/>
    <mergeCell ref="E32:L32"/>
    <mergeCell ref="C18:D18"/>
    <mergeCell ref="F9:G9"/>
    <mergeCell ref="H1:I1"/>
    <mergeCell ref="A6:B6"/>
    <mergeCell ref="A7:I7"/>
    <mergeCell ref="D9:E9"/>
    <mergeCell ref="Q37:R37"/>
    <mergeCell ref="E33:F33"/>
    <mergeCell ref="I34:J34"/>
    <mergeCell ref="E37:F37"/>
    <mergeCell ref="G37:H37"/>
    <mergeCell ref="J10:K10"/>
    <mergeCell ref="H11:I11"/>
    <mergeCell ref="G36:H36"/>
    <mergeCell ref="B40:D40"/>
    <mergeCell ref="R1:S1"/>
    <mergeCell ref="A2:S2"/>
    <mergeCell ref="A3:S3"/>
    <mergeCell ref="A5:S5"/>
    <mergeCell ref="B9:C9"/>
    <mergeCell ref="O35:P35"/>
    <mergeCell ref="M73:Q73"/>
    <mergeCell ref="B50:D51"/>
    <mergeCell ref="B53:D53"/>
    <mergeCell ref="H59:H60"/>
    <mergeCell ref="J9:K9"/>
    <mergeCell ref="H9:I9"/>
    <mergeCell ref="I35:J35"/>
    <mergeCell ref="I33:J33"/>
    <mergeCell ref="O33:P33"/>
    <mergeCell ref="J12:K12"/>
    <mergeCell ref="D10:E10"/>
    <mergeCell ref="F10:G10"/>
    <mergeCell ref="H10:I10"/>
    <mergeCell ref="B10:C10"/>
    <mergeCell ref="B34:D34"/>
    <mergeCell ref="G39:H39"/>
    <mergeCell ref="E38:F38"/>
    <mergeCell ref="G38:H38"/>
    <mergeCell ref="G35:H35"/>
    <mergeCell ref="I38:J38"/>
    <mergeCell ref="B38:D38"/>
    <mergeCell ref="B35:D35"/>
    <mergeCell ref="E34:F34"/>
    <mergeCell ref="K34:L34"/>
    <mergeCell ref="G34:H34"/>
    <mergeCell ref="K35:L35"/>
    <mergeCell ref="E35:F35"/>
    <mergeCell ref="I37:J37"/>
    <mergeCell ref="B11:C11"/>
    <mergeCell ref="M34:N34"/>
    <mergeCell ref="O34:P34"/>
    <mergeCell ref="G33:H33"/>
    <mergeCell ref="J13:K13"/>
    <mergeCell ref="J11:K11"/>
    <mergeCell ref="A18:B18"/>
    <mergeCell ref="D13:E13"/>
    <mergeCell ref="F11:G11"/>
    <mergeCell ref="A15:G15"/>
    <mergeCell ref="Q39:R39"/>
    <mergeCell ref="S39:T39"/>
    <mergeCell ref="M39:N39"/>
    <mergeCell ref="O39:P39"/>
    <mergeCell ref="M32:T32"/>
    <mergeCell ref="M35:N35"/>
    <mergeCell ref="Q33:R33"/>
    <mergeCell ref="M37:N37"/>
    <mergeCell ref="Q36:R36"/>
    <mergeCell ref="S36:T36"/>
    <mergeCell ref="S40:T40"/>
    <mergeCell ref="K42:L42"/>
    <mergeCell ref="E40:F40"/>
    <mergeCell ref="Q50:R50"/>
    <mergeCell ref="I41:J41"/>
    <mergeCell ref="G42:H42"/>
    <mergeCell ref="G41:H41"/>
    <mergeCell ref="G40:H40"/>
    <mergeCell ref="E42:F42"/>
    <mergeCell ref="E50:J50"/>
    <mergeCell ref="A59:A60"/>
    <mergeCell ref="E41:F41"/>
    <mergeCell ref="B48:H48"/>
    <mergeCell ref="S50:T50"/>
    <mergeCell ref="I51:J51"/>
    <mergeCell ref="I42:J42"/>
    <mergeCell ref="B41:D41"/>
    <mergeCell ref="B42:D42"/>
    <mergeCell ref="B52:D52"/>
    <mergeCell ref="G51:H5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47" r:id="rId1"/>
</worksheet>
</file>

<file path=xl/worksheets/sheet40.xml><?xml version="1.0" encoding="utf-8"?>
<worksheet xmlns="http://schemas.openxmlformats.org/spreadsheetml/2006/main" xmlns:r="http://schemas.openxmlformats.org/officeDocument/2006/relationships">
  <sheetPr>
    <pageSetUpPr fitToPage="1"/>
  </sheetPr>
  <dimension ref="A1:O49"/>
  <sheetViews>
    <sheetView view="pageBreakPreview" zoomScale="90" zoomScaleSheetLayoutView="90" zoomScalePageLayoutView="0" workbookViewId="0" topLeftCell="A22">
      <selection activeCell="A5" sqref="A5"/>
    </sheetView>
  </sheetViews>
  <sheetFormatPr defaultColWidth="9.140625" defaultRowHeight="12.75"/>
  <cols>
    <col min="2" max="2" width="17.28125" style="0" customWidth="1"/>
    <col min="3" max="3" width="16.7109375" style="0" customWidth="1"/>
    <col min="4" max="4" width="9.421875" style="0" customWidth="1"/>
    <col min="5" max="5" width="9.00390625" style="0" customWidth="1"/>
    <col min="6" max="6" width="11.57421875" style="0" customWidth="1"/>
    <col min="7" max="8" width="10.421875" style="0" customWidth="1"/>
    <col min="9" max="10" width="10.421875" style="292" customWidth="1"/>
    <col min="11" max="11" width="10.57421875" style="0" customWidth="1"/>
    <col min="12" max="12" width="10.421875" style="0" customWidth="1"/>
    <col min="13" max="13" width="11.57421875" style="0" customWidth="1"/>
    <col min="14" max="14" width="13.00390625" style="0" customWidth="1"/>
  </cols>
  <sheetData>
    <row r="1" spans="1:14" ht="18">
      <c r="A1" s="712" t="s">
        <v>0</v>
      </c>
      <c r="B1" s="712"/>
      <c r="C1" s="712"/>
      <c r="D1" s="712"/>
      <c r="E1" s="712"/>
      <c r="F1" s="712"/>
      <c r="G1" s="712"/>
      <c r="H1" s="712"/>
      <c r="I1" s="712"/>
      <c r="J1" s="712"/>
      <c r="K1" s="712"/>
      <c r="N1" s="242" t="s">
        <v>507</v>
      </c>
    </row>
    <row r="2" spans="1:11" ht="21">
      <c r="A2" s="713" t="s">
        <v>690</v>
      </c>
      <c r="B2" s="713"/>
      <c r="C2" s="713"/>
      <c r="D2" s="713"/>
      <c r="E2" s="713"/>
      <c r="F2" s="713"/>
      <c r="G2" s="713"/>
      <c r="H2" s="713"/>
      <c r="I2" s="713"/>
      <c r="J2" s="713"/>
      <c r="K2" s="713"/>
    </row>
    <row r="3" spans="1:10" ht="15">
      <c r="A3" s="199"/>
      <c r="B3" s="199"/>
      <c r="C3" s="199"/>
      <c r="D3" s="199"/>
      <c r="E3" s="199"/>
      <c r="F3" s="199"/>
      <c r="G3" s="199"/>
      <c r="H3" s="199"/>
      <c r="I3" s="289"/>
      <c r="J3" s="289"/>
    </row>
    <row r="4" spans="1:10" ht="18">
      <c r="A4" s="712" t="s">
        <v>506</v>
      </c>
      <c r="B4" s="712"/>
      <c r="C4" s="712"/>
      <c r="D4" s="712"/>
      <c r="E4" s="712"/>
      <c r="F4" s="712"/>
      <c r="G4" s="712"/>
      <c r="H4" s="712"/>
      <c r="I4" s="313"/>
      <c r="J4" s="313"/>
    </row>
    <row r="5" spans="1:14" ht="15">
      <c r="A5" s="200" t="s">
        <v>1010</v>
      </c>
      <c r="B5" s="200"/>
      <c r="C5" s="200"/>
      <c r="D5" s="200"/>
      <c r="E5" s="200"/>
      <c r="F5" s="200"/>
      <c r="G5" s="200"/>
      <c r="H5" s="199"/>
      <c r="I5" s="289"/>
      <c r="J5" s="289"/>
      <c r="L5" s="872" t="s">
        <v>768</v>
      </c>
      <c r="M5" s="872"/>
      <c r="N5" s="872"/>
    </row>
    <row r="6" spans="1:14" ht="28.5" customHeight="1">
      <c r="A6" s="815" t="s">
        <v>2</v>
      </c>
      <c r="B6" s="815" t="s">
        <v>33</v>
      </c>
      <c r="C6" s="628" t="s">
        <v>390</v>
      </c>
      <c r="D6" s="597" t="s">
        <v>440</v>
      </c>
      <c r="E6" s="597"/>
      <c r="F6" s="597"/>
      <c r="G6" s="597"/>
      <c r="H6" s="598"/>
      <c r="I6" s="873" t="s">
        <v>532</v>
      </c>
      <c r="J6" s="873" t="s">
        <v>533</v>
      </c>
      <c r="K6" s="829" t="s">
        <v>486</v>
      </c>
      <c r="L6" s="829"/>
      <c r="M6" s="829"/>
      <c r="N6" s="829"/>
    </row>
    <row r="7" spans="1:14" ht="39" customHeight="1">
      <c r="A7" s="816"/>
      <c r="B7" s="816"/>
      <c r="C7" s="628"/>
      <c r="D7" s="5" t="s">
        <v>439</v>
      </c>
      <c r="E7" s="5" t="s">
        <v>391</v>
      </c>
      <c r="F7" s="65" t="s">
        <v>392</v>
      </c>
      <c r="G7" s="5" t="s">
        <v>393</v>
      </c>
      <c r="H7" s="5" t="s">
        <v>43</v>
      </c>
      <c r="I7" s="873"/>
      <c r="J7" s="873"/>
      <c r="K7" s="233" t="s">
        <v>394</v>
      </c>
      <c r="L7" s="24" t="s">
        <v>487</v>
      </c>
      <c r="M7" s="5" t="s">
        <v>395</v>
      </c>
      <c r="N7" s="24" t="s">
        <v>396</v>
      </c>
    </row>
    <row r="8" spans="1:14" ht="15">
      <c r="A8" s="202" t="s">
        <v>249</v>
      </c>
      <c r="B8" s="202" t="s">
        <v>250</v>
      </c>
      <c r="C8" s="202" t="s">
        <v>251</v>
      </c>
      <c r="D8" s="202" t="s">
        <v>252</v>
      </c>
      <c r="E8" s="202" t="s">
        <v>253</v>
      </c>
      <c r="F8" s="202" t="s">
        <v>254</v>
      </c>
      <c r="G8" s="202" t="s">
        <v>255</v>
      </c>
      <c r="H8" s="202" t="s">
        <v>256</v>
      </c>
      <c r="I8" s="314" t="s">
        <v>275</v>
      </c>
      <c r="J8" s="314" t="s">
        <v>276</v>
      </c>
      <c r="K8" s="202" t="s">
        <v>277</v>
      </c>
      <c r="L8" s="202" t="s">
        <v>304</v>
      </c>
      <c r="M8" s="202" t="s">
        <v>305</v>
      </c>
      <c r="N8" s="202" t="s">
        <v>306</v>
      </c>
    </row>
    <row r="9" spans="1:14" ht="12.75">
      <c r="A9" s="370">
        <v>1</v>
      </c>
      <c r="B9" s="371" t="s">
        <v>900</v>
      </c>
      <c r="C9" s="552">
        <f>'AT-3'!G9</f>
        <v>572</v>
      </c>
      <c r="D9" s="552">
        <v>394</v>
      </c>
      <c r="E9" s="552">
        <v>0</v>
      </c>
      <c r="F9" s="552">
        <v>13</v>
      </c>
      <c r="G9" s="552">
        <v>2</v>
      </c>
      <c r="H9" s="552">
        <v>44</v>
      </c>
      <c r="I9" s="554">
        <v>0</v>
      </c>
      <c r="J9" s="554">
        <f>C9</f>
        <v>572</v>
      </c>
      <c r="K9" s="552">
        <f>C9</f>
        <v>572</v>
      </c>
      <c r="L9" s="552">
        <v>131</v>
      </c>
      <c r="M9" s="552">
        <f>K9</f>
        <v>572</v>
      </c>
      <c r="N9" s="552">
        <f>'[1]AT-8_Hon_CCH_Pry'!D14+'[1]AT-8A_Hon_CCH_UPry'!D13</f>
        <v>1756</v>
      </c>
    </row>
    <row r="10" spans="1:14" ht="12.75">
      <c r="A10" s="370">
        <v>2</v>
      </c>
      <c r="B10" s="371" t="s">
        <v>901</v>
      </c>
      <c r="C10" s="552">
        <f>'AT-3'!G10</f>
        <v>616</v>
      </c>
      <c r="D10" s="552">
        <v>189</v>
      </c>
      <c r="E10" s="552">
        <v>0</v>
      </c>
      <c r="F10" s="552">
        <v>28</v>
      </c>
      <c r="G10" s="552">
        <v>2</v>
      </c>
      <c r="H10" s="552">
        <v>56</v>
      </c>
      <c r="I10" s="554">
        <v>0</v>
      </c>
      <c r="J10" s="554">
        <f aca="true" t="shared" si="0" ref="J10:J41">C10</f>
        <v>616</v>
      </c>
      <c r="K10" s="552">
        <f aca="true" t="shared" si="1" ref="K10:K41">C10</f>
        <v>616</v>
      </c>
      <c r="L10" s="552">
        <v>280</v>
      </c>
      <c r="M10" s="552">
        <f aca="true" t="shared" si="2" ref="M10:M41">K10</f>
        <v>616</v>
      </c>
      <c r="N10" s="552">
        <f>'[1]AT-8_Hon_CCH_Pry'!D15+'[1]AT-8A_Hon_CCH_UPry'!D14</f>
        <v>1774</v>
      </c>
    </row>
    <row r="11" spans="1:14" ht="12.75">
      <c r="A11" s="370">
        <v>3</v>
      </c>
      <c r="B11" s="371" t="s">
        <v>902</v>
      </c>
      <c r="C11" s="552">
        <f>'AT-3'!G11</f>
        <v>1282</v>
      </c>
      <c r="D11" s="552">
        <v>1086</v>
      </c>
      <c r="E11" s="552">
        <v>0</v>
      </c>
      <c r="F11" s="552">
        <v>1</v>
      </c>
      <c r="G11" s="552">
        <v>2</v>
      </c>
      <c r="H11" s="552">
        <v>22</v>
      </c>
      <c r="I11" s="554">
        <v>0</v>
      </c>
      <c r="J11" s="554">
        <f t="shared" si="0"/>
        <v>1282</v>
      </c>
      <c r="K11" s="552">
        <f t="shared" si="1"/>
        <v>1282</v>
      </c>
      <c r="L11" s="552">
        <v>324</v>
      </c>
      <c r="M11" s="552">
        <f t="shared" si="2"/>
        <v>1282</v>
      </c>
      <c r="N11" s="552">
        <f>'[1]AT-8_Hon_CCH_Pry'!D16+'[1]AT-8A_Hon_CCH_UPry'!D15</f>
        <v>3886</v>
      </c>
    </row>
    <row r="12" spans="1:14" ht="12.75">
      <c r="A12" s="370">
        <v>4</v>
      </c>
      <c r="B12" s="371" t="s">
        <v>903</v>
      </c>
      <c r="C12" s="552">
        <f>'AT-3'!G12</f>
        <v>1586</v>
      </c>
      <c r="D12" s="552">
        <v>1029</v>
      </c>
      <c r="E12" s="552">
        <v>0</v>
      </c>
      <c r="F12" s="552">
        <v>173</v>
      </c>
      <c r="G12" s="552">
        <v>5</v>
      </c>
      <c r="H12" s="552">
        <v>129</v>
      </c>
      <c r="I12" s="554">
        <v>1585</v>
      </c>
      <c r="J12" s="554">
        <f t="shared" si="0"/>
        <v>1586</v>
      </c>
      <c r="K12" s="552">
        <f t="shared" si="1"/>
        <v>1586</v>
      </c>
      <c r="L12" s="552">
        <v>396</v>
      </c>
      <c r="M12" s="552">
        <f t="shared" si="2"/>
        <v>1586</v>
      </c>
      <c r="N12" s="552">
        <f>'[1]AT-8_Hon_CCH_Pry'!D17+'[1]AT-8A_Hon_CCH_UPry'!D16</f>
        <v>4746</v>
      </c>
    </row>
    <row r="13" spans="1:14" ht="12.75">
      <c r="A13" s="370">
        <v>5</v>
      </c>
      <c r="B13" s="371" t="s">
        <v>904</v>
      </c>
      <c r="C13" s="552">
        <f>'AT-3'!G13</f>
        <v>1386</v>
      </c>
      <c r="D13" s="552">
        <v>611</v>
      </c>
      <c r="E13" s="552">
        <v>0</v>
      </c>
      <c r="F13" s="552">
        <v>96</v>
      </c>
      <c r="G13" s="552">
        <v>27</v>
      </c>
      <c r="H13" s="552">
        <v>139</v>
      </c>
      <c r="I13" s="554">
        <v>0</v>
      </c>
      <c r="J13" s="554">
        <f t="shared" si="0"/>
        <v>1386</v>
      </c>
      <c r="K13" s="552">
        <f t="shared" si="1"/>
        <v>1386</v>
      </c>
      <c r="L13" s="552">
        <v>345</v>
      </c>
      <c r="M13" s="552">
        <f t="shared" si="2"/>
        <v>1386</v>
      </c>
      <c r="N13" s="552">
        <f>'[1]AT-8_Hon_CCH_Pry'!D18+'[1]AT-8A_Hon_CCH_UPry'!D17</f>
        <v>4041</v>
      </c>
    </row>
    <row r="14" spans="1:14" ht="12.75">
      <c r="A14" s="370">
        <v>6</v>
      </c>
      <c r="B14" s="371" t="s">
        <v>905</v>
      </c>
      <c r="C14" s="552">
        <f>'AT-3'!G14</f>
        <v>1520</v>
      </c>
      <c r="D14" s="552">
        <v>990</v>
      </c>
      <c r="E14" s="552">
        <v>0</v>
      </c>
      <c r="F14" s="552">
        <v>25</v>
      </c>
      <c r="G14" s="552">
        <v>13</v>
      </c>
      <c r="H14" s="552">
        <v>90</v>
      </c>
      <c r="I14" s="554">
        <v>1520</v>
      </c>
      <c r="J14" s="554">
        <f t="shared" si="0"/>
        <v>1520</v>
      </c>
      <c r="K14" s="552">
        <f t="shared" si="1"/>
        <v>1520</v>
      </c>
      <c r="L14" s="552">
        <v>1520</v>
      </c>
      <c r="M14" s="552">
        <f t="shared" si="2"/>
        <v>1520</v>
      </c>
      <c r="N14" s="552">
        <f>'[1]AT-8_Hon_CCH_Pry'!D19+'[1]AT-8A_Hon_CCH_UPry'!D18</f>
        <v>4606</v>
      </c>
    </row>
    <row r="15" spans="1:14" ht="12.75">
      <c r="A15" s="370">
        <v>7</v>
      </c>
      <c r="B15" s="371" t="s">
        <v>906</v>
      </c>
      <c r="C15" s="552">
        <f>'AT-3'!G15</f>
        <v>1328</v>
      </c>
      <c r="D15" s="552">
        <v>1177</v>
      </c>
      <c r="E15" s="552">
        <v>0</v>
      </c>
      <c r="F15" s="552">
        <v>21</v>
      </c>
      <c r="G15" s="552">
        <v>26</v>
      </c>
      <c r="H15" s="552">
        <v>43</v>
      </c>
      <c r="I15" s="554">
        <v>320</v>
      </c>
      <c r="J15" s="554">
        <f t="shared" si="0"/>
        <v>1328</v>
      </c>
      <c r="K15" s="552">
        <f t="shared" si="1"/>
        <v>1328</v>
      </c>
      <c r="L15" s="552">
        <v>200</v>
      </c>
      <c r="M15" s="552">
        <f t="shared" si="2"/>
        <v>1328</v>
      </c>
      <c r="N15" s="552">
        <f>'[1]AT-8_Hon_CCH_Pry'!D20+'[1]AT-8A_Hon_CCH_UPry'!D19</f>
        <v>3877</v>
      </c>
    </row>
    <row r="16" spans="1:14" ht="12.75">
      <c r="A16" s="370">
        <v>8</v>
      </c>
      <c r="B16" s="371" t="s">
        <v>907</v>
      </c>
      <c r="C16" s="552">
        <f>'AT-3'!G16</f>
        <v>1588</v>
      </c>
      <c r="D16" s="552">
        <v>1102</v>
      </c>
      <c r="E16" s="552">
        <v>0</v>
      </c>
      <c r="F16" s="552">
        <v>53</v>
      </c>
      <c r="G16" s="552">
        <v>37</v>
      </c>
      <c r="H16" s="552">
        <v>95</v>
      </c>
      <c r="I16" s="554">
        <v>212</v>
      </c>
      <c r="J16" s="554">
        <f t="shared" si="0"/>
        <v>1588</v>
      </c>
      <c r="K16" s="552">
        <f t="shared" si="1"/>
        <v>1588</v>
      </c>
      <c r="L16" s="552">
        <v>390</v>
      </c>
      <c r="M16" s="552">
        <f t="shared" si="2"/>
        <v>1588</v>
      </c>
      <c r="N16" s="552">
        <f>'[1]AT-8_Hon_CCH_Pry'!D21+'[1]AT-8A_Hon_CCH_UPry'!D20</f>
        <v>4700</v>
      </c>
    </row>
    <row r="17" spans="1:14" ht="12.75">
      <c r="A17" s="370">
        <v>9</v>
      </c>
      <c r="B17" s="371" t="s">
        <v>908</v>
      </c>
      <c r="C17" s="552">
        <f>'AT-3'!G17</f>
        <v>665</v>
      </c>
      <c r="D17" s="539">
        <v>307</v>
      </c>
      <c r="E17" s="552">
        <v>0</v>
      </c>
      <c r="F17" s="539">
        <v>9</v>
      </c>
      <c r="G17" s="539">
        <v>42</v>
      </c>
      <c r="H17" s="539">
        <v>46</v>
      </c>
      <c r="I17" s="203">
        <v>0</v>
      </c>
      <c r="J17" s="554">
        <f t="shared" si="0"/>
        <v>665</v>
      </c>
      <c r="K17" s="552">
        <f t="shared" si="1"/>
        <v>665</v>
      </c>
      <c r="L17" s="8">
        <v>164</v>
      </c>
      <c r="M17" s="552">
        <f t="shared" si="2"/>
        <v>665</v>
      </c>
      <c r="N17" s="552">
        <f>'[1]AT-8_Hon_CCH_Pry'!D22+'[1]AT-8A_Hon_CCH_UPry'!D21</f>
        <v>1998</v>
      </c>
    </row>
    <row r="18" spans="1:14" ht="12.75">
      <c r="A18" s="370">
        <v>10</v>
      </c>
      <c r="B18" s="371" t="s">
        <v>909</v>
      </c>
      <c r="C18" s="552">
        <f>'AT-3'!G18</f>
        <v>791</v>
      </c>
      <c r="D18" s="539">
        <v>735</v>
      </c>
      <c r="E18" s="552">
        <v>0</v>
      </c>
      <c r="F18" s="539">
        <v>5</v>
      </c>
      <c r="G18" s="539">
        <v>3</v>
      </c>
      <c r="H18" s="539">
        <v>26</v>
      </c>
      <c r="I18" s="8">
        <v>789</v>
      </c>
      <c r="J18" s="554">
        <f t="shared" si="0"/>
        <v>791</v>
      </c>
      <c r="K18" s="552">
        <f t="shared" si="1"/>
        <v>791</v>
      </c>
      <c r="L18" s="8">
        <v>0</v>
      </c>
      <c r="M18" s="552">
        <f t="shared" si="2"/>
        <v>791</v>
      </c>
      <c r="N18" s="552">
        <f>'[1]AT-8_Hon_CCH_Pry'!D23+'[1]AT-8A_Hon_CCH_UPry'!D22</f>
        <v>2293</v>
      </c>
    </row>
    <row r="19" spans="1:14" ht="12.75">
      <c r="A19" s="370">
        <v>11</v>
      </c>
      <c r="B19" s="371" t="s">
        <v>910</v>
      </c>
      <c r="C19" s="552">
        <f>'AT-3'!G19</f>
        <v>1734</v>
      </c>
      <c r="D19" s="539">
        <v>990</v>
      </c>
      <c r="E19" s="552">
        <v>0</v>
      </c>
      <c r="F19" s="539">
        <v>71</v>
      </c>
      <c r="G19" s="539">
        <v>10</v>
      </c>
      <c r="H19" s="539">
        <v>179</v>
      </c>
      <c r="I19" s="203">
        <v>1710</v>
      </c>
      <c r="J19" s="554">
        <f t="shared" si="0"/>
        <v>1734</v>
      </c>
      <c r="K19" s="552">
        <f t="shared" si="1"/>
        <v>1734</v>
      </c>
      <c r="L19" s="8">
        <v>1189</v>
      </c>
      <c r="M19" s="552">
        <f t="shared" si="2"/>
        <v>1734</v>
      </c>
      <c r="N19" s="552">
        <f>'[1]AT-8_Hon_CCH_Pry'!D24+'[1]AT-8A_Hon_CCH_UPry'!D23</f>
        <v>5152</v>
      </c>
    </row>
    <row r="20" spans="1:14" ht="12.75">
      <c r="A20" s="370">
        <v>12</v>
      </c>
      <c r="B20" s="371" t="s">
        <v>911</v>
      </c>
      <c r="C20" s="552">
        <f>'AT-3'!G20</f>
        <v>1447</v>
      </c>
      <c r="D20" s="539">
        <v>736</v>
      </c>
      <c r="E20" s="552">
        <v>0</v>
      </c>
      <c r="F20" s="539">
        <v>55</v>
      </c>
      <c r="G20" s="539">
        <v>7</v>
      </c>
      <c r="H20" s="539">
        <v>136</v>
      </c>
      <c r="I20" s="203">
        <v>0</v>
      </c>
      <c r="J20" s="554">
        <f t="shared" si="0"/>
        <v>1447</v>
      </c>
      <c r="K20" s="552">
        <f t="shared" si="1"/>
        <v>1447</v>
      </c>
      <c r="L20" s="8">
        <v>0</v>
      </c>
      <c r="M20" s="552">
        <f t="shared" si="2"/>
        <v>1447</v>
      </c>
      <c r="N20" s="552">
        <f>'[1]AT-8_Hon_CCH_Pry'!D25+'[1]AT-8A_Hon_CCH_UPry'!D24</f>
        <v>4357</v>
      </c>
    </row>
    <row r="21" spans="1:15" ht="12.75">
      <c r="A21" s="370">
        <v>13</v>
      </c>
      <c r="B21" s="371" t="s">
        <v>912</v>
      </c>
      <c r="C21" s="552">
        <f>'AT-3'!G21</f>
        <v>1172</v>
      </c>
      <c r="D21" s="539">
        <v>444</v>
      </c>
      <c r="E21" s="552">
        <v>0</v>
      </c>
      <c r="F21" s="539">
        <v>158</v>
      </c>
      <c r="G21" s="539">
        <v>19</v>
      </c>
      <c r="H21" s="539">
        <v>43</v>
      </c>
      <c r="I21" s="203">
        <v>0</v>
      </c>
      <c r="J21" s="554">
        <f t="shared" si="0"/>
        <v>1172</v>
      </c>
      <c r="K21" s="552">
        <f t="shared" si="1"/>
        <v>1172</v>
      </c>
      <c r="L21" s="8">
        <v>1172</v>
      </c>
      <c r="M21" s="552">
        <f t="shared" si="2"/>
        <v>1172</v>
      </c>
      <c r="N21" s="552">
        <f>'[1]AT-8_Hon_CCH_Pry'!D26+'[1]AT-8A_Hon_CCH_UPry'!D25</f>
        <v>3483</v>
      </c>
      <c r="O21" s="14" t="s">
        <v>389</v>
      </c>
    </row>
    <row r="22" spans="1:14" ht="12.75">
      <c r="A22" s="370">
        <v>14</v>
      </c>
      <c r="B22" s="371" t="s">
        <v>913</v>
      </c>
      <c r="C22" s="552">
        <f>'AT-3'!G22</f>
        <v>1034</v>
      </c>
      <c r="D22" s="539">
        <v>806</v>
      </c>
      <c r="E22" s="552">
        <v>0</v>
      </c>
      <c r="F22" s="539">
        <v>2</v>
      </c>
      <c r="G22" s="539">
        <v>28</v>
      </c>
      <c r="H22" s="539">
        <v>26</v>
      </c>
      <c r="I22" s="203">
        <v>0</v>
      </c>
      <c r="J22" s="554">
        <f t="shared" si="0"/>
        <v>1034</v>
      </c>
      <c r="K22" s="552">
        <f t="shared" si="1"/>
        <v>1034</v>
      </c>
      <c r="L22" s="8">
        <v>254</v>
      </c>
      <c r="M22" s="552">
        <f t="shared" si="2"/>
        <v>1034</v>
      </c>
      <c r="N22" s="552">
        <f>'[1]AT-8_Hon_CCH_Pry'!D27+'[1]AT-8A_Hon_CCH_UPry'!D26</f>
        <v>3109</v>
      </c>
    </row>
    <row r="23" spans="1:14" ht="12.75">
      <c r="A23" s="370">
        <v>15</v>
      </c>
      <c r="B23" s="371" t="s">
        <v>914</v>
      </c>
      <c r="C23" s="552">
        <f>'AT-3'!G23</f>
        <v>518</v>
      </c>
      <c r="D23" s="539">
        <v>196</v>
      </c>
      <c r="E23" s="552">
        <v>0</v>
      </c>
      <c r="F23" s="539">
        <v>1</v>
      </c>
      <c r="G23" s="539">
        <v>45</v>
      </c>
      <c r="H23" s="539">
        <v>19</v>
      </c>
      <c r="I23" s="203">
        <v>26</v>
      </c>
      <c r="J23" s="554">
        <f t="shared" si="0"/>
        <v>518</v>
      </c>
      <c r="K23" s="552">
        <f t="shared" si="1"/>
        <v>518</v>
      </c>
      <c r="L23" s="8">
        <v>0</v>
      </c>
      <c r="M23" s="552">
        <f t="shared" si="2"/>
        <v>518</v>
      </c>
      <c r="N23" s="552">
        <f>'[1]AT-8_Hon_CCH_Pry'!D28+'[1]AT-8A_Hon_CCH_UPry'!D27</f>
        <v>1592</v>
      </c>
    </row>
    <row r="24" spans="1:14" ht="12.75">
      <c r="A24" s="370">
        <v>16</v>
      </c>
      <c r="B24" s="371" t="s">
        <v>915</v>
      </c>
      <c r="C24" s="552">
        <f>'AT-3'!G24</f>
        <v>404</v>
      </c>
      <c r="D24" s="539">
        <v>157</v>
      </c>
      <c r="E24" s="552">
        <v>0</v>
      </c>
      <c r="F24" s="539">
        <v>7</v>
      </c>
      <c r="G24" s="539">
        <v>5</v>
      </c>
      <c r="H24" s="539">
        <v>28</v>
      </c>
      <c r="I24" s="203">
        <v>0</v>
      </c>
      <c r="J24" s="554">
        <f t="shared" si="0"/>
        <v>404</v>
      </c>
      <c r="K24" s="552">
        <f t="shared" si="1"/>
        <v>404</v>
      </c>
      <c r="L24" s="8">
        <v>0</v>
      </c>
      <c r="M24" s="552">
        <f t="shared" si="2"/>
        <v>404</v>
      </c>
      <c r="N24" s="552">
        <f>'[1]AT-8_Hon_CCH_Pry'!D29+'[1]AT-8A_Hon_CCH_UPry'!D28</f>
        <v>1103</v>
      </c>
    </row>
    <row r="25" spans="1:14" ht="12.75">
      <c r="A25" s="370">
        <v>17</v>
      </c>
      <c r="B25" s="371" t="s">
        <v>916</v>
      </c>
      <c r="C25" s="552">
        <f>'AT-3'!G25</f>
        <v>1652</v>
      </c>
      <c r="D25" s="539">
        <v>1004</v>
      </c>
      <c r="E25" s="552">
        <v>0</v>
      </c>
      <c r="F25" s="539">
        <v>37</v>
      </c>
      <c r="G25" s="539">
        <v>11</v>
      </c>
      <c r="H25" s="539">
        <v>131</v>
      </c>
      <c r="I25" s="203">
        <v>0</v>
      </c>
      <c r="J25" s="554">
        <f t="shared" si="0"/>
        <v>1652</v>
      </c>
      <c r="K25" s="552">
        <f t="shared" si="1"/>
        <v>1652</v>
      </c>
      <c r="L25" s="8">
        <v>458</v>
      </c>
      <c r="M25" s="552">
        <f t="shared" si="2"/>
        <v>1652</v>
      </c>
      <c r="N25" s="552">
        <f>'[1]AT-8_Hon_CCH_Pry'!D30+'[1]AT-8A_Hon_CCH_UPry'!D29</f>
        <v>4765</v>
      </c>
    </row>
    <row r="26" spans="1:14" ht="12.75">
      <c r="A26" s="370">
        <v>18</v>
      </c>
      <c r="B26" s="371" t="s">
        <v>917</v>
      </c>
      <c r="C26" s="552">
        <f>'AT-3'!G26</f>
        <v>1224</v>
      </c>
      <c r="D26" s="539">
        <v>500</v>
      </c>
      <c r="E26" s="552">
        <v>0</v>
      </c>
      <c r="F26" s="539">
        <v>13</v>
      </c>
      <c r="G26" s="539">
        <v>42</v>
      </c>
      <c r="H26" s="539">
        <v>121</v>
      </c>
      <c r="I26" s="203">
        <v>1224</v>
      </c>
      <c r="J26" s="554">
        <f t="shared" si="0"/>
        <v>1224</v>
      </c>
      <c r="K26" s="552">
        <f t="shared" si="1"/>
        <v>1224</v>
      </c>
      <c r="L26" s="8">
        <v>0</v>
      </c>
      <c r="M26" s="552">
        <f t="shared" si="2"/>
        <v>1224</v>
      </c>
      <c r="N26" s="552">
        <f>'[1]AT-8_Hon_CCH_Pry'!D31+'[1]AT-8A_Hon_CCH_UPry'!D30</f>
        <v>3695</v>
      </c>
    </row>
    <row r="27" spans="1:14" ht="12.75">
      <c r="A27" s="370">
        <v>19</v>
      </c>
      <c r="B27" s="371" t="s">
        <v>918</v>
      </c>
      <c r="C27" s="552">
        <f>'AT-3'!G27</f>
        <v>1832</v>
      </c>
      <c r="D27" s="539">
        <v>1443</v>
      </c>
      <c r="E27" s="552">
        <v>0</v>
      </c>
      <c r="F27" s="539">
        <v>31</v>
      </c>
      <c r="G27" s="539">
        <v>48</v>
      </c>
      <c r="H27" s="539">
        <v>133</v>
      </c>
      <c r="I27" s="203">
        <v>613</v>
      </c>
      <c r="J27" s="554">
        <f t="shared" si="0"/>
        <v>1832</v>
      </c>
      <c r="K27" s="552">
        <f t="shared" si="1"/>
        <v>1832</v>
      </c>
      <c r="L27" s="8">
        <v>0</v>
      </c>
      <c r="M27" s="552">
        <f t="shared" si="2"/>
        <v>1832</v>
      </c>
      <c r="N27" s="552">
        <f>'[1]AT-8_Hon_CCH_Pry'!D32+'[1]AT-8A_Hon_CCH_UPry'!D31</f>
        <v>5301</v>
      </c>
    </row>
    <row r="28" spans="1:14" ht="12.75">
      <c r="A28" s="370">
        <v>20</v>
      </c>
      <c r="B28" s="371" t="s">
        <v>919</v>
      </c>
      <c r="C28" s="552">
        <f>'AT-3'!G28</f>
        <v>1292</v>
      </c>
      <c r="D28" s="539">
        <v>874</v>
      </c>
      <c r="E28" s="552">
        <v>0</v>
      </c>
      <c r="F28" s="539">
        <v>32</v>
      </c>
      <c r="G28" s="539">
        <v>10</v>
      </c>
      <c r="H28" s="539">
        <v>88</v>
      </c>
      <c r="I28" s="203">
        <v>0</v>
      </c>
      <c r="J28" s="554">
        <f t="shared" si="0"/>
        <v>1292</v>
      </c>
      <c r="K28" s="552">
        <f t="shared" si="1"/>
        <v>1292</v>
      </c>
      <c r="L28" s="8">
        <v>0</v>
      </c>
      <c r="M28" s="552">
        <f t="shared" si="2"/>
        <v>1292</v>
      </c>
      <c r="N28" s="552">
        <f>'[1]AT-8_Hon_CCH_Pry'!D33+'[1]AT-8A_Hon_CCH_UPry'!D32</f>
        <v>3848</v>
      </c>
    </row>
    <row r="29" spans="1:14" ht="12.75">
      <c r="A29" s="370">
        <v>21</v>
      </c>
      <c r="B29" s="371" t="s">
        <v>920</v>
      </c>
      <c r="C29" s="552">
        <f>'AT-3'!G29</f>
        <v>1592</v>
      </c>
      <c r="D29" s="539">
        <v>948</v>
      </c>
      <c r="E29" s="552">
        <v>0</v>
      </c>
      <c r="F29" s="539">
        <v>48</v>
      </c>
      <c r="G29" s="539">
        <v>9</v>
      </c>
      <c r="H29" s="539">
        <v>90</v>
      </c>
      <c r="I29" s="203">
        <v>0</v>
      </c>
      <c r="J29" s="554">
        <f t="shared" si="0"/>
        <v>1592</v>
      </c>
      <c r="K29" s="552">
        <f t="shared" si="1"/>
        <v>1592</v>
      </c>
      <c r="L29" s="8">
        <v>374</v>
      </c>
      <c r="M29" s="552">
        <f t="shared" si="2"/>
        <v>1592</v>
      </c>
      <c r="N29" s="552">
        <f>'[1]AT-8_Hon_CCH_Pry'!D34+'[1]AT-8A_Hon_CCH_UPry'!D33</f>
        <v>4692</v>
      </c>
    </row>
    <row r="30" spans="1:14" ht="12.75">
      <c r="A30" s="370">
        <v>22</v>
      </c>
      <c r="B30" s="371" t="s">
        <v>921</v>
      </c>
      <c r="C30" s="552">
        <f>'AT-3'!G30</f>
        <v>704</v>
      </c>
      <c r="D30" s="539">
        <v>350</v>
      </c>
      <c r="E30" s="552">
        <v>0</v>
      </c>
      <c r="F30" s="539">
        <v>12</v>
      </c>
      <c r="G30" s="539">
        <v>10</v>
      </c>
      <c r="H30" s="539">
        <v>47</v>
      </c>
      <c r="I30" s="203">
        <v>0</v>
      </c>
      <c r="J30" s="554">
        <f t="shared" si="0"/>
        <v>704</v>
      </c>
      <c r="K30" s="552">
        <f t="shared" si="1"/>
        <v>704</v>
      </c>
      <c r="L30" s="8">
        <v>255</v>
      </c>
      <c r="M30" s="552">
        <f t="shared" si="2"/>
        <v>704</v>
      </c>
      <c r="N30" s="552">
        <f>'[1]AT-8_Hon_CCH_Pry'!D35+'[1]AT-8A_Hon_CCH_UPry'!D34</f>
        <v>2136</v>
      </c>
    </row>
    <row r="31" spans="1:14" ht="12.75">
      <c r="A31" s="370">
        <v>23</v>
      </c>
      <c r="B31" s="371" t="s">
        <v>922</v>
      </c>
      <c r="C31" s="552">
        <f>'AT-3'!G31</f>
        <v>1593</v>
      </c>
      <c r="D31" s="539">
        <v>452</v>
      </c>
      <c r="E31" s="552">
        <v>0</v>
      </c>
      <c r="F31" s="539">
        <v>19</v>
      </c>
      <c r="G31" s="539">
        <v>5</v>
      </c>
      <c r="H31" s="539">
        <v>37</v>
      </c>
      <c r="I31" s="203">
        <v>0</v>
      </c>
      <c r="J31" s="554">
        <f t="shared" si="0"/>
        <v>1593</v>
      </c>
      <c r="K31" s="552">
        <f t="shared" si="1"/>
        <v>1593</v>
      </c>
      <c r="L31" s="8">
        <v>450</v>
      </c>
      <c r="M31" s="552">
        <f t="shared" si="2"/>
        <v>1593</v>
      </c>
      <c r="N31" s="552">
        <f>'[1]AT-8_Hon_CCH_Pry'!D36+'[1]AT-8A_Hon_CCH_UPry'!D35</f>
        <v>4586</v>
      </c>
    </row>
    <row r="32" spans="1:14" ht="12.75">
      <c r="A32" s="370">
        <v>24</v>
      </c>
      <c r="B32" s="371" t="s">
        <v>923</v>
      </c>
      <c r="C32" s="552">
        <f>'AT-3'!G32</f>
        <v>1521</v>
      </c>
      <c r="D32" s="539">
        <v>1021</v>
      </c>
      <c r="E32" s="552">
        <v>0</v>
      </c>
      <c r="F32" s="539">
        <v>23</v>
      </c>
      <c r="G32" s="539">
        <v>7</v>
      </c>
      <c r="H32" s="539">
        <v>114</v>
      </c>
      <c r="I32" s="203">
        <v>1321</v>
      </c>
      <c r="J32" s="554">
        <f t="shared" si="0"/>
        <v>1521</v>
      </c>
      <c r="K32" s="552">
        <f t="shared" si="1"/>
        <v>1521</v>
      </c>
      <c r="L32" s="8">
        <v>380</v>
      </c>
      <c r="M32" s="552">
        <f t="shared" si="2"/>
        <v>1521</v>
      </c>
      <c r="N32" s="552">
        <f>'[1]AT-8_Hon_CCH_Pry'!D37+'[1]AT-8A_Hon_CCH_UPry'!D36</f>
        <v>4640</v>
      </c>
    </row>
    <row r="33" spans="1:14" ht="12.75">
      <c r="A33" s="370">
        <v>25</v>
      </c>
      <c r="B33" s="371" t="s">
        <v>924</v>
      </c>
      <c r="C33" s="552">
        <f>'AT-3'!G33</f>
        <v>984</v>
      </c>
      <c r="D33" s="539">
        <v>735</v>
      </c>
      <c r="E33" s="552">
        <v>0</v>
      </c>
      <c r="F33" s="539">
        <v>105</v>
      </c>
      <c r="G33" s="539">
        <v>7</v>
      </c>
      <c r="H33" s="539">
        <v>34</v>
      </c>
      <c r="I33" s="203">
        <v>984</v>
      </c>
      <c r="J33" s="554">
        <f t="shared" si="0"/>
        <v>984</v>
      </c>
      <c r="K33" s="552">
        <f t="shared" si="1"/>
        <v>984</v>
      </c>
      <c r="L33" s="8">
        <v>436</v>
      </c>
      <c r="M33" s="552">
        <f t="shared" si="2"/>
        <v>984</v>
      </c>
      <c r="N33" s="552">
        <f>'[1]AT-8_Hon_CCH_Pry'!D38+'[1]AT-8A_Hon_CCH_UPry'!D37</f>
        <v>2952</v>
      </c>
    </row>
    <row r="34" spans="1:14" ht="12.75">
      <c r="A34" s="370">
        <v>26</v>
      </c>
      <c r="B34" s="371" t="s">
        <v>925</v>
      </c>
      <c r="C34" s="552">
        <f>'AT-3'!G34</f>
        <v>2072</v>
      </c>
      <c r="D34" s="539">
        <v>732</v>
      </c>
      <c r="E34" s="552">
        <v>0</v>
      </c>
      <c r="F34" s="539">
        <v>42</v>
      </c>
      <c r="G34" s="539">
        <v>0</v>
      </c>
      <c r="H34" s="539">
        <v>78</v>
      </c>
      <c r="I34" s="203">
        <v>0</v>
      </c>
      <c r="J34" s="554">
        <f t="shared" si="0"/>
        <v>2072</v>
      </c>
      <c r="K34" s="552">
        <f t="shared" si="1"/>
        <v>2072</v>
      </c>
      <c r="L34" s="8">
        <v>0</v>
      </c>
      <c r="M34" s="552">
        <f t="shared" si="2"/>
        <v>2072</v>
      </c>
      <c r="N34" s="552">
        <f>'[1]AT-8_Hon_CCH_Pry'!D39+'[1]AT-8A_Hon_CCH_UPry'!D38</f>
        <v>6279</v>
      </c>
    </row>
    <row r="35" spans="1:14" ht="12.75">
      <c r="A35" s="370">
        <v>27</v>
      </c>
      <c r="B35" s="371" t="s">
        <v>926</v>
      </c>
      <c r="C35" s="552">
        <f>'AT-3'!G35</f>
        <v>1352</v>
      </c>
      <c r="D35" s="539">
        <v>1277</v>
      </c>
      <c r="E35" s="552">
        <v>0</v>
      </c>
      <c r="F35" s="539">
        <v>7</v>
      </c>
      <c r="G35" s="539">
        <v>13</v>
      </c>
      <c r="H35" s="539">
        <v>19</v>
      </c>
      <c r="I35" s="203">
        <v>0</v>
      </c>
      <c r="J35" s="554">
        <f t="shared" si="0"/>
        <v>1352</v>
      </c>
      <c r="K35" s="552">
        <f t="shared" si="1"/>
        <v>1352</v>
      </c>
      <c r="L35" s="8">
        <v>339</v>
      </c>
      <c r="M35" s="552">
        <f t="shared" si="2"/>
        <v>1352</v>
      </c>
      <c r="N35" s="552">
        <f>'[1]AT-8_Hon_CCH_Pry'!D40+'[1]AT-8A_Hon_CCH_UPry'!D39</f>
        <v>3816</v>
      </c>
    </row>
    <row r="36" spans="1:14" ht="12.75">
      <c r="A36" s="370">
        <v>28</v>
      </c>
      <c r="B36" s="371" t="s">
        <v>927</v>
      </c>
      <c r="C36" s="552">
        <f>'AT-3'!G36</f>
        <v>2014</v>
      </c>
      <c r="D36" s="539">
        <v>1499</v>
      </c>
      <c r="E36" s="552">
        <v>0</v>
      </c>
      <c r="F36" s="539">
        <v>42</v>
      </c>
      <c r="G36" s="539">
        <v>44</v>
      </c>
      <c r="H36" s="539">
        <v>174</v>
      </c>
      <c r="I36" s="203">
        <v>2016</v>
      </c>
      <c r="J36" s="554">
        <f t="shared" si="0"/>
        <v>2014</v>
      </c>
      <c r="K36" s="552">
        <f t="shared" si="1"/>
        <v>2014</v>
      </c>
      <c r="L36" s="8">
        <v>0</v>
      </c>
      <c r="M36" s="552">
        <f t="shared" si="2"/>
        <v>2014</v>
      </c>
      <c r="N36" s="552">
        <f>'[1]AT-8_Hon_CCH_Pry'!D41+'[1]AT-8A_Hon_CCH_UPry'!D40</f>
        <v>5944</v>
      </c>
    </row>
    <row r="37" spans="1:14" ht="12.75">
      <c r="A37" s="370">
        <v>29</v>
      </c>
      <c r="B37" s="371" t="s">
        <v>928</v>
      </c>
      <c r="C37" s="552">
        <f>'AT-3'!G37</f>
        <v>1494</v>
      </c>
      <c r="D37" s="539">
        <v>477</v>
      </c>
      <c r="E37" s="552">
        <v>0</v>
      </c>
      <c r="F37" s="539">
        <v>36</v>
      </c>
      <c r="G37" s="539">
        <v>0</v>
      </c>
      <c r="H37" s="539">
        <v>67</v>
      </c>
      <c r="I37" s="203">
        <v>0</v>
      </c>
      <c r="J37" s="554">
        <f t="shared" si="0"/>
        <v>1494</v>
      </c>
      <c r="K37" s="552">
        <f t="shared" si="1"/>
        <v>1494</v>
      </c>
      <c r="L37" s="8">
        <v>0</v>
      </c>
      <c r="M37" s="552">
        <f t="shared" si="2"/>
        <v>1494</v>
      </c>
      <c r="N37" s="552">
        <f>'[1]AT-8_Hon_CCH_Pry'!D42+'[1]AT-8A_Hon_CCH_UPry'!D41</f>
        <v>4475</v>
      </c>
    </row>
    <row r="38" spans="1:14" ht="12.75">
      <c r="A38" s="370">
        <v>30</v>
      </c>
      <c r="B38" s="371" t="s">
        <v>929</v>
      </c>
      <c r="C38" s="552">
        <f>'AT-3'!G38</f>
        <v>2417</v>
      </c>
      <c r="D38" s="539">
        <v>1102</v>
      </c>
      <c r="E38" s="552">
        <v>0</v>
      </c>
      <c r="F38" s="539">
        <v>33</v>
      </c>
      <c r="G38" s="539">
        <v>37</v>
      </c>
      <c r="H38" s="539">
        <v>288</v>
      </c>
      <c r="I38" s="203">
        <v>0</v>
      </c>
      <c r="J38" s="554">
        <f t="shared" si="0"/>
        <v>2417</v>
      </c>
      <c r="K38" s="552">
        <f t="shared" si="1"/>
        <v>2417</v>
      </c>
      <c r="L38" s="8">
        <v>604</v>
      </c>
      <c r="M38" s="552">
        <f t="shared" si="2"/>
        <v>2417</v>
      </c>
      <c r="N38" s="552">
        <f>'[1]AT-8_Hon_CCH_Pry'!D43+'[1]AT-8A_Hon_CCH_UPry'!D42</f>
        <v>7088</v>
      </c>
    </row>
    <row r="39" spans="1:14" ht="12.75">
      <c r="A39" s="370">
        <v>31</v>
      </c>
      <c r="B39" s="371" t="s">
        <v>930</v>
      </c>
      <c r="C39" s="552">
        <f>'AT-3'!G39</f>
        <v>2421</v>
      </c>
      <c r="D39" s="539">
        <v>1465</v>
      </c>
      <c r="E39" s="552">
        <v>0</v>
      </c>
      <c r="F39" s="539">
        <v>102</v>
      </c>
      <c r="G39" s="539">
        <v>26</v>
      </c>
      <c r="H39" s="539">
        <v>154</v>
      </c>
      <c r="I39" s="203">
        <v>0</v>
      </c>
      <c r="J39" s="554">
        <f t="shared" si="0"/>
        <v>2421</v>
      </c>
      <c r="K39" s="552">
        <f t="shared" si="1"/>
        <v>2421</v>
      </c>
      <c r="L39" s="8">
        <v>0</v>
      </c>
      <c r="M39" s="552">
        <f t="shared" si="2"/>
        <v>2421</v>
      </c>
      <c r="N39" s="552">
        <f>'[1]AT-8_Hon_CCH_Pry'!D44+'[1]AT-8A_Hon_CCH_UPry'!D43</f>
        <v>7057</v>
      </c>
    </row>
    <row r="40" spans="1:14" ht="12.75">
      <c r="A40" s="370">
        <v>32</v>
      </c>
      <c r="B40" s="371" t="s">
        <v>931</v>
      </c>
      <c r="C40" s="552">
        <f>'AT-3'!G40</f>
        <v>1476</v>
      </c>
      <c r="D40" s="539">
        <v>473</v>
      </c>
      <c r="E40" s="552">
        <v>0</v>
      </c>
      <c r="F40" s="539">
        <v>21</v>
      </c>
      <c r="G40" s="539">
        <v>3</v>
      </c>
      <c r="H40" s="539">
        <v>77</v>
      </c>
      <c r="I40" s="203">
        <v>0</v>
      </c>
      <c r="J40" s="554">
        <f t="shared" si="0"/>
        <v>1476</v>
      </c>
      <c r="K40" s="552">
        <f t="shared" si="1"/>
        <v>1476</v>
      </c>
      <c r="L40" s="8">
        <v>370</v>
      </c>
      <c r="M40" s="552">
        <f t="shared" si="2"/>
        <v>1476</v>
      </c>
      <c r="N40" s="552">
        <f>'[1]AT-8_Hon_CCH_Pry'!D45+'[1]AT-8A_Hon_CCH_UPry'!D44</f>
        <v>4383</v>
      </c>
    </row>
    <row r="41" spans="1:14" ht="12.75">
      <c r="A41" s="372"/>
      <c r="B41" s="373" t="s">
        <v>85</v>
      </c>
      <c r="C41" s="556">
        <f>'AT-3'!G41</f>
        <v>43283</v>
      </c>
      <c r="D41" s="497">
        <f>SUM(D9:D40)</f>
        <v>25301</v>
      </c>
      <c r="E41" s="556">
        <v>0</v>
      </c>
      <c r="F41" s="497">
        <f>SUM(F9:F40)</f>
        <v>1321</v>
      </c>
      <c r="G41" s="497">
        <f>SUM(G9:G40)</f>
        <v>545</v>
      </c>
      <c r="H41" s="497">
        <f>SUM(H9:H40)</f>
        <v>2773</v>
      </c>
      <c r="I41" s="27">
        <f>SUM(I9:I40)</f>
        <v>12320</v>
      </c>
      <c r="J41" s="555">
        <f t="shared" si="0"/>
        <v>43283</v>
      </c>
      <c r="K41" s="556">
        <f t="shared" si="1"/>
        <v>43283</v>
      </c>
      <c r="L41" s="27">
        <f>SUM(L9:L40)</f>
        <v>10031</v>
      </c>
      <c r="M41" s="556">
        <f t="shared" si="2"/>
        <v>43283</v>
      </c>
      <c r="N41" s="556">
        <f>'[1]AT-8_Hon_CCH_Pry'!D46+'[1]AT-8A_Hon_CCH_UPry'!D45</f>
        <v>128130</v>
      </c>
    </row>
    <row r="43" spans="7:12" ht="15">
      <c r="G43" s="13"/>
      <c r="H43" s="619" t="s">
        <v>887</v>
      </c>
      <c r="I43" s="619"/>
      <c r="J43" s="619"/>
      <c r="K43" s="619"/>
      <c r="L43" s="619"/>
    </row>
    <row r="44" spans="1:12" ht="12.75" customHeight="1">
      <c r="A44" s="205"/>
      <c r="B44" s="205"/>
      <c r="C44" s="205"/>
      <c r="D44" s="205"/>
      <c r="G44" s="13"/>
      <c r="H44" s="619" t="s">
        <v>888</v>
      </c>
      <c r="I44" s="619"/>
      <c r="J44" s="619"/>
      <c r="K44" s="619"/>
      <c r="L44" s="619"/>
    </row>
    <row r="45" spans="1:12" ht="12.75" customHeight="1">
      <c r="A45" s="205"/>
      <c r="B45" s="205"/>
      <c r="C45" s="205"/>
      <c r="D45" s="205"/>
      <c r="G45" s="14"/>
      <c r="H45" s="14"/>
      <c r="I45" s="14"/>
      <c r="J45" s="642"/>
      <c r="K45" s="642"/>
      <c r="L45" s="643"/>
    </row>
    <row r="46" spans="1:12" ht="12.75" customHeight="1">
      <c r="A46" s="205"/>
      <c r="B46" s="205"/>
      <c r="C46" s="205"/>
      <c r="D46" s="205"/>
      <c r="G46" s="645" t="s">
        <v>889</v>
      </c>
      <c r="H46" s="645"/>
      <c r="I46" s="79"/>
      <c r="J46" s="79"/>
      <c r="K46" s="79"/>
      <c r="L46" s="79"/>
    </row>
    <row r="47" spans="1:12" ht="12.75">
      <c r="A47" s="205"/>
      <c r="C47" s="205"/>
      <c r="D47" s="205"/>
      <c r="G47" s="79"/>
      <c r="H47" s="79"/>
      <c r="I47" s="79"/>
      <c r="J47" s="79"/>
      <c r="K47" s="79"/>
      <c r="L47" s="79"/>
    </row>
    <row r="48" spans="7:12" ht="15">
      <c r="G48" s="13"/>
      <c r="H48" s="619" t="s">
        <v>890</v>
      </c>
      <c r="I48" s="619"/>
      <c r="J48" s="619"/>
      <c r="K48" s="619"/>
      <c r="L48" s="619"/>
    </row>
    <row r="49" spans="7:12" ht="12.75">
      <c r="G49" s="14"/>
      <c r="H49" s="14"/>
      <c r="I49" s="14"/>
      <c r="J49" s="14"/>
      <c r="K49" s="14"/>
      <c r="L49" s="14"/>
    </row>
  </sheetData>
  <sheetProtection/>
  <mergeCells count="16">
    <mergeCell ref="H48:L48"/>
    <mergeCell ref="H44:L44"/>
    <mergeCell ref="D6:H6"/>
    <mergeCell ref="H43:L43"/>
    <mergeCell ref="J45:L45"/>
    <mergeCell ref="G46:H46"/>
    <mergeCell ref="C6:C7"/>
    <mergeCell ref="A1:K1"/>
    <mergeCell ref="A2:K2"/>
    <mergeCell ref="A4:H4"/>
    <mergeCell ref="A6:A7"/>
    <mergeCell ref="B6:B7"/>
    <mergeCell ref="K6:N6"/>
    <mergeCell ref="L5:N5"/>
    <mergeCell ref="I6:I7"/>
    <mergeCell ref="J6:J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6" r:id="rId1"/>
</worksheet>
</file>

<file path=xl/worksheets/sheet41.xml><?xml version="1.0" encoding="utf-8"?>
<worksheet xmlns="http://schemas.openxmlformats.org/spreadsheetml/2006/main" xmlns:r="http://schemas.openxmlformats.org/officeDocument/2006/relationships">
  <sheetPr>
    <pageSetUpPr fitToPage="1"/>
  </sheetPr>
  <dimension ref="A1:I29"/>
  <sheetViews>
    <sheetView view="pageBreakPreview" zoomScale="120" zoomScaleSheetLayoutView="120" zoomScalePageLayoutView="0" workbookViewId="0" topLeftCell="A1">
      <selection activeCell="J1" sqref="J1"/>
    </sheetView>
  </sheetViews>
  <sheetFormatPr defaultColWidth="9.140625" defaultRowHeight="12.75"/>
  <cols>
    <col min="1" max="1" width="6.140625" style="0" customWidth="1"/>
    <col min="2" max="2" width="13.28125" style="0" customWidth="1"/>
    <col min="3" max="3" width="19.421875" style="0" customWidth="1"/>
    <col min="4" max="4" width="12.57421875" style="0" customWidth="1"/>
    <col min="5" max="5" width="13.00390625" style="0" customWidth="1"/>
    <col min="6" max="6" width="14.7109375" style="0" customWidth="1"/>
    <col min="7" max="7" width="13.57421875" style="0" customWidth="1"/>
    <col min="8" max="8" width="27.140625" style="0" customWidth="1"/>
  </cols>
  <sheetData>
    <row r="1" spans="1:8" ht="18">
      <c r="A1" s="712" t="s">
        <v>0</v>
      </c>
      <c r="B1" s="712"/>
      <c r="C1" s="712"/>
      <c r="D1" s="712"/>
      <c r="E1" s="712"/>
      <c r="F1" s="712"/>
      <c r="G1" s="712"/>
      <c r="H1" s="242" t="s">
        <v>509</v>
      </c>
    </row>
    <row r="2" spans="1:7" ht="21">
      <c r="A2" s="713" t="s">
        <v>690</v>
      </c>
      <c r="B2" s="713"/>
      <c r="C2" s="713"/>
      <c r="D2" s="713"/>
      <c r="E2" s="713"/>
      <c r="F2" s="713"/>
      <c r="G2" s="713"/>
    </row>
    <row r="3" spans="1:7" ht="15">
      <c r="A3" s="199"/>
      <c r="B3" s="199"/>
      <c r="C3" s="199"/>
      <c r="D3" s="199"/>
      <c r="E3" s="199"/>
      <c r="F3" s="199"/>
      <c r="G3" s="199"/>
    </row>
    <row r="4" spans="1:7" ht="18">
      <c r="A4" s="712" t="s">
        <v>508</v>
      </c>
      <c r="B4" s="712"/>
      <c r="C4" s="712"/>
      <c r="D4" s="712"/>
      <c r="E4" s="712"/>
      <c r="F4" s="712"/>
      <c r="G4" s="712"/>
    </row>
    <row r="5" spans="1:8" ht="15">
      <c r="A5" s="200" t="s">
        <v>1010</v>
      </c>
      <c r="B5" s="200"/>
      <c r="C5" s="200"/>
      <c r="D5" s="200"/>
      <c r="E5" s="200"/>
      <c r="F5" s="200"/>
      <c r="G5" s="874" t="s">
        <v>768</v>
      </c>
      <c r="H5" s="874"/>
    </row>
    <row r="6" spans="1:8" ht="21.75" customHeight="1">
      <c r="A6" s="815" t="s">
        <v>2</v>
      </c>
      <c r="B6" s="815" t="s">
        <v>278</v>
      </c>
      <c r="C6" s="815" t="s">
        <v>488</v>
      </c>
      <c r="D6" s="628" t="s">
        <v>493</v>
      </c>
      <c r="E6" s="628"/>
      <c r="F6" s="597" t="s">
        <v>494</v>
      </c>
      <c r="G6" s="597"/>
      <c r="H6" s="815" t="s">
        <v>216</v>
      </c>
    </row>
    <row r="7" spans="1:8" ht="25.5" customHeight="1">
      <c r="A7" s="816"/>
      <c r="B7" s="816"/>
      <c r="C7" s="816"/>
      <c r="D7" s="5" t="s">
        <v>489</v>
      </c>
      <c r="E7" s="5" t="s">
        <v>490</v>
      </c>
      <c r="F7" s="65" t="s">
        <v>491</v>
      </c>
      <c r="G7" s="5" t="s">
        <v>492</v>
      </c>
      <c r="H7" s="816"/>
    </row>
    <row r="8" spans="1:8" ht="15">
      <c r="A8" s="202" t="s">
        <v>249</v>
      </c>
      <c r="B8" s="202"/>
      <c r="C8" s="202" t="s">
        <v>250</v>
      </c>
      <c r="D8" s="202" t="s">
        <v>252</v>
      </c>
      <c r="E8" s="202" t="s">
        <v>253</v>
      </c>
      <c r="F8" s="202" t="s">
        <v>254</v>
      </c>
      <c r="G8" s="202" t="s">
        <v>255</v>
      </c>
      <c r="H8" s="202">
        <v>8</v>
      </c>
    </row>
    <row r="9" spans="1:8" ht="63" customHeight="1">
      <c r="A9" s="383">
        <v>1</v>
      </c>
      <c r="B9" s="380" t="s">
        <v>933</v>
      </c>
      <c r="C9" s="380" t="s">
        <v>934</v>
      </c>
      <c r="D9" s="378">
        <v>7</v>
      </c>
      <c r="E9" s="378">
        <v>7</v>
      </c>
      <c r="F9" s="378">
        <v>7</v>
      </c>
      <c r="G9" s="378" t="s">
        <v>935</v>
      </c>
      <c r="H9" s="875" t="s">
        <v>936</v>
      </c>
    </row>
    <row r="10" spans="1:8" ht="67.5" customHeight="1">
      <c r="A10" s="383">
        <v>2</v>
      </c>
      <c r="B10" s="380" t="s">
        <v>902</v>
      </c>
      <c r="C10" s="380" t="s">
        <v>937</v>
      </c>
      <c r="D10" s="378">
        <v>36</v>
      </c>
      <c r="E10" s="378">
        <v>36</v>
      </c>
      <c r="F10" s="378">
        <v>36</v>
      </c>
      <c r="G10" s="378" t="s">
        <v>935</v>
      </c>
      <c r="H10" s="876"/>
    </row>
    <row r="11" spans="1:8" ht="52.5" customHeight="1">
      <c r="A11" s="383">
        <v>3</v>
      </c>
      <c r="B11" s="380" t="s">
        <v>918</v>
      </c>
      <c r="C11" s="380" t="s">
        <v>938</v>
      </c>
      <c r="D11" s="378">
        <v>14</v>
      </c>
      <c r="E11" s="378">
        <v>14</v>
      </c>
      <c r="F11" s="378" t="s">
        <v>935</v>
      </c>
      <c r="G11" s="378" t="s">
        <v>935</v>
      </c>
      <c r="H11" s="380" t="s">
        <v>939</v>
      </c>
    </row>
    <row r="12" spans="1:8" ht="126" customHeight="1">
      <c r="A12" s="383">
        <v>4</v>
      </c>
      <c r="B12" s="380" t="s">
        <v>911</v>
      </c>
      <c r="C12" s="380" t="s">
        <v>940</v>
      </c>
      <c r="D12" s="378">
        <v>81</v>
      </c>
      <c r="E12" s="378">
        <v>81</v>
      </c>
      <c r="F12" s="378">
        <v>81</v>
      </c>
      <c r="G12" s="378" t="s">
        <v>935</v>
      </c>
      <c r="H12" s="377" t="s">
        <v>936</v>
      </c>
    </row>
    <row r="13" spans="1:8" ht="60">
      <c r="A13" s="384">
        <v>5</v>
      </c>
      <c r="B13" s="379" t="s">
        <v>941</v>
      </c>
      <c r="C13" s="379" t="s">
        <v>942</v>
      </c>
      <c r="D13" s="382" t="s">
        <v>935</v>
      </c>
      <c r="E13" s="382" t="s">
        <v>935</v>
      </c>
      <c r="F13" s="382" t="s">
        <v>935</v>
      </c>
      <c r="G13" s="382" t="s">
        <v>935</v>
      </c>
      <c r="H13" s="381"/>
    </row>
    <row r="14" spans="1:8" ht="60">
      <c r="A14" s="383">
        <v>6</v>
      </c>
      <c r="B14" s="380" t="s">
        <v>920</v>
      </c>
      <c r="C14" s="380" t="s">
        <v>943</v>
      </c>
      <c r="D14" s="378" t="s">
        <v>935</v>
      </c>
      <c r="E14" s="378" t="s">
        <v>935</v>
      </c>
      <c r="F14" s="378" t="s">
        <v>935</v>
      </c>
      <c r="G14" s="378" t="s">
        <v>935</v>
      </c>
      <c r="H14" s="378" t="s">
        <v>935</v>
      </c>
    </row>
    <row r="16" spans="4:9" ht="15">
      <c r="D16" s="13"/>
      <c r="E16" s="619" t="s">
        <v>887</v>
      </c>
      <c r="F16" s="619"/>
      <c r="G16" s="619"/>
      <c r="H16" s="619"/>
      <c r="I16" s="619"/>
    </row>
    <row r="17" spans="1:9" ht="12.75" customHeight="1">
      <c r="A17" s="205"/>
      <c r="B17" s="205"/>
      <c r="C17" s="205"/>
      <c r="D17" s="13"/>
      <c r="E17" s="619" t="s">
        <v>888</v>
      </c>
      <c r="F17" s="619"/>
      <c r="G17" s="619"/>
      <c r="H17" s="619"/>
      <c r="I17" s="619"/>
    </row>
    <row r="18" spans="1:9" ht="12.75" customHeight="1">
      <c r="A18" s="205"/>
      <c r="B18" s="205"/>
      <c r="C18" s="205"/>
      <c r="D18" s="14"/>
      <c r="E18" s="14"/>
      <c r="F18" s="14"/>
      <c r="G18" s="642"/>
      <c r="H18" s="642"/>
      <c r="I18" s="643"/>
    </row>
    <row r="19" spans="1:9" ht="12.75" customHeight="1">
      <c r="A19" s="205"/>
      <c r="B19" s="205"/>
      <c r="C19" s="205"/>
      <c r="D19" s="645" t="s">
        <v>889</v>
      </c>
      <c r="E19" s="645"/>
      <c r="F19" s="79"/>
      <c r="G19" s="79"/>
      <c r="H19" s="79"/>
      <c r="I19" s="79"/>
    </row>
    <row r="20" spans="1:9" ht="12.75">
      <c r="A20" s="205"/>
      <c r="B20" s="205"/>
      <c r="D20" s="79"/>
      <c r="E20" s="79"/>
      <c r="F20" s="79"/>
      <c r="G20" s="79"/>
      <c r="H20" s="79"/>
      <c r="I20" s="79"/>
    </row>
    <row r="21" spans="4:9" ht="15">
      <c r="D21" s="13"/>
      <c r="E21" s="619" t="s">
        <v>890</v>
      </c>
      <c r="F21" s="619"/>
      <c r="G21" s="619"/>
      <c r="H21" s="619"/>
      <c r="I21" s="619"/>
    </row>
    <row r="22" spans="4:9" ht="12.75">
      <c r="D22" s="14"/>
      <c r="E22" s="14"/>
      <c r="F22" s="14"/>
      <c r="G22" s="14"/>
      <c r="H22" s="14"/>
      <c r="I22" s="14"/>
    </row>
    <row r="23" spans="4:9" ht="12.75">
      <c r="D23" s="14"/>
      <c r="E23" s="14"/>
      <c r="F23" s="14"/>
      <c r="G23" s="14"/>
      <c r="H23" s="14"/>
      <c r="I23" s="14"/>
    </row>
    <row r="24" spans="4:9" ht="12.75">
      <c r="D24" s="14"/>
      <c r="E24" s="14"/>
      <c r="F24" s="14"/>
      <c r="G24" s="14"/>
      <c r="H24" s="14"/>
      <c r="I24" s="14"/>
    </row>
    <row r="25" spans="4:9" ht="12.75">
      <c r="D25" s="14"/>
      <c r="E25" s="14"/>
      <c r="F25" s="14"/>
      <c r="G25" s="14"/>
      <c r="H25" s="14"/>
      <c r="I25" s="14"/>
    </row>
    <row r="26" spans="4:9" ht="12.75">
      <c r="D26" s="14"/>
      <c r="E26" s="14"/>
      <c r="F26" s="14"/>
      <c r="G26" s="14"/>
      <c r="H26" s="14"/>
      <c r="I26" s="14"/>
    </row>
    <row r="27" spans="4:9" ht="12.75">
      <c r="D27" s="14"/>
      <c r="E27" s="14"/>
      <c r="F27" s="14"/>
      <c r="G27" s="14"/>
      <c r="H27" s="14"/>
      <c r="I27" s="14"/>
    </row>
    <row r="28" spans="4:9" ht="12.75">
      <c r="D28" s="14"/>
      <c r="E28" s="14"/>
      <c r="F28" s="14"/>
      <c r="G28" s="14"/>
      <c r="H28" s="14"/>
      <c r="I28" s="14"/>
    </row>
    <row r="29" spans="4:9" ht="12.75">
      <c r="D29" s="14"/>
      <c r="E29" s="14"/>
      <c r="F29" s="14"/>
      <c r="G29" s="14"/>
      <c r="H29" s="14"/>
      <c r="I29" s="14"/>
    </row>
  </sheetData>
  <sheetProtection/>
  <mergeCells count="16">
    <mergeCell ref="E16:I16"/>
    <mergeCell ref="E17:I17"/>
    <mergeCell ref="G18:I18"/>
    <mergeCell ref="D19:E19"/>
    <mergeCell ref="E21:I21"/>
    <mergeCell ref="H6:H7"/>
    <mergeCell ref="H9:H10"/>
    <mergeCell ref="B6:B7"/>
    <mergeCell ref="A1:G1"/>
    <mergeCell ref="A2:G2"/>
    <mergeCell ref="A4:G4"/>
    <mergeCell ref="A6:A7"/>
    <mergeCell ref="C6:C7"/>
    <mergeCell ref="G5:H5"/>
    <mergeCell ref="F6:G6"/>
    <mergeCell ref="D6:E6"/>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8" r:id="rId1"/>
</worksheet>
</file>

<file path=xl/worksheets/sheet42.xml><?xml version="1.0" encoding="utf-8"?>
<worksheet xmlns="http://schemas.openxmlformats.org/spreadsheetml/2006/main" xmlns:r="http://schemas.openxmlformats.org/officeDocument/2006/relationships">
  <sheetPr>
    <pageSetUpPr fitToPage="1"/>
  </sheetPr>
  <dimension ref="A1:L17"/>
  <sheetViews>
    <sheetView view="pageBreakPreview" zoomScale="84" zoomScaleSheetLayoutView="84" zoomScalePageLayoutView="0" workbookViewId="0" topLeftCell="A1">
      <selection activeCell="G17" sqref="G17:K17"/>
    </sheetView>
  </sheetViews>
  <sheetFormatPr defaultColWidth="9.140625" defaultRowHeight="12.75"/>
  <cols>
    <col min="1" max="1" width="6.421875" style="0" customWidth="1"/>
    <col min="2" max="2" width="13.28125" style="0" customWidth="1"/>
    <col min="3" max="3" width="15.28125" style="0" customWidth="1"/>
    <col min="4" max="5" width="15.421875" style="0" customWidth="1"/>
    <col min="6" max="6" width="11.421875" style="0" customWidth="1"/>
    <col min="7" max="7" width="15.7109375" style="0" customWidth="1"/>
    <col min="8" max="8" width="19.140625" style="0" customWidth="1"/>
    <col min="9" max="9" width="12.00390625" style="0" customWidth="1"/>
    <col min="10" max="10" width="10.00390625" style="0" customWidth="1"/>
    <col min="11" max="11" width="17.00390625" style="0" customWidth="1"/>
    <col min="12" max="12" width="14.28125" style="0" customWidth="1"/>
  </cols>
  <sheetData>
    <row r="1" spans="1:12" ht="18">
      <c r="A1" s="712" t="s">
        <v>0</v>
      </c>
      <c r="B1" s="712"/>
      <c r="C1" s="712"/>
      <c r="D1" s="712"/>
      <c r="E1" s="712"/>
      <c r="F1" s="712"/>
      <c r="G1" s="712"/>
      <c r="H1" s="712"/>
      <c r="I1" s="712"/>
      <c r="J1" s="712"/>
      <c r="K1" s="712"/>
      <c r="L1" s="242" t="s">
        <v>511</v>
      </c>
    </row>
    <row r="2" spans="1:11" ht="21">
      <c r="A2" s="713" t="s">
        <v>690</v>
      </c>
      <c r="B2" s="713"/>
      <c r="C2" s="713"/>
      <c r="D2" s="713"/>
      <c r="E2" s="713"/>
      <c r="F2" s="713"/>
      <c r="G2" s="713"/>
      <c r="H2" s="713"/>
      <c r="I2" s="713"/>
      <c r="J2" s="713"/>
      <c r="K2" s="713"/>
    </row>
    <row r="3" spans="1:11" ht="15">
      <c r="A3" s="199"/>
      <c r="B3" s="199"/>
      <c r="C3" s="199"/>
      <c r="D3" s="199"/>
      <c r="E3" s="199"/>
      <c r="F3" s="199"/>
      <c r="G3" s="199"/>
      <c r="H3" s="199"/>
      <c r="I3" s="199"/>
      <c r="J3" s="199"/>
      <c r="K3" s="199"/>
    </row>
    <row r="4" spans="1:11" ht="18">
      <c r="A4" s="712" t="s">
        <v>510</v>
      </c>
      <c r="B4" s="712"/>
      <c r="C4" s="712"/>
      <c r="D4" s="712"/>
      <c r="E4" s="712"/>
      <c r="F4" s="712"/>
      <c r="G4" s="712"/>
      <c r="H4" s="712"/>
      <c r="I4" s="712"/>
      <c r="J4" s="712"/>
      <c r="K4" s="712"/>
    </row>
    <row r="5" spans="1:12" ht="15">
      <c r="A5" s="200" t="s">
        <v>1010</v>
      </c>
      <c r="B5" s="200"/>
      <c r="C5" s="200"/>
      <c r="D5" s="200"/>
      <c r="E5" s="200"/>
      <c r="F5" s="200"/>
      <c r="G5" s="200"/>
      <c r="H5" s="200"/>
      <c r="I5" s="200"/>
      <c r="J5" s="814" t="s">
        <v>768</v>
      </c>
      <c r="K5" s="814"/>
      <c r="L5" s="814"/>
    </row>
    <row r="6" spans="1:12" ht="21.75" customHeight="1">
      <c r="A6" s="815" t="s">
        <v>2</v>
      </c>
      <c r="B6" s="815" t="s">
        <v>1006</v>
      </c>
      <c r="C6" s="596" t="s">
        <v>453</v>
      </c>
      <c r="D6" s="597"/>
      <c r="E6" s="598"/>
      <c r="F6" s="596" t="s">
        <v>459</v>
      </c>
      <c r="G6" s="597"/>
      <c r="H6" s="597"/>
      <c r="I6" s="598"/>
      <c r="J6" s="628" t="s">
        <v>461</v>
      </c>
      <c r="K6" s="628"/>
      <c r="L6" s="628"/>
    </row>
    <row r="7" spans="1:12" ht="29.25" customHeight="1">
      <c r="A7" s="816"/>
      <c r="B7" s="816"/>
      <c r="C7" s="233" t="s">
        <v>207</v>
      </c>
      <c r="D7" s="233" t="s">
        <v>455</v>
      </c>
      <c r="E7" s="233" t="s">
        <v>460</v>
      </c>
      <c r="F7" s="233" t="s">
        <v>207</v>
      </c>
      <c r="G7" s="233" t="s">
        <v>454</v>
      </c>
      <c r="H7" s="233" t="s">
        <v>456</v>
      </c>
      <c r="I7" s="233" t="s">
        <v>460</v>
      </c>
      <c r="J7" s="5" t="s">
        <v>457</v>
      </c>
      <c r="K7" s="5" t="s">
        <v>458</v>
      </c>
      <c r="L7" s="233" t="s">
        <v>460</v>
      </c>
    </row>
    <row r="8" spans="1:12" ht="15">
      <c r="A8" s="202" t="s">
        <v>249</v>
      </c>
      <c r="B8" s="202" t="s">
        <v>250</v>
      </c>
      <c r="C8" s="202" t="s">
        <v>251</v>
      </c>
      <c r="D8" s="202" t="s">
        <v>252</v>
      </c>
      <c r="E8" s="202" t="s">
        <v>253</v>
      </c>
      <c r="F8" s="202" t="s">
        <v>254</v>
      </c>
      <c r="G8" s="202" t="s">
        <v>255</v>
      </c>
      <c r="H8" s="202" t="s">
        <v>256</v>
      </c>
      <c r="I8" s="202" t="s">
        <v>275</v>
      </c>
      <c r="J8" s="202" t="s">
        <v>276</v>
      </c>
      <c r="K8" s="202" t="s">
        <v>277</v>
      </c>
      <c r="L8" s="202" t="s">
        <v>304</v>
      </c>
    </row>
    <row r="9" spans="1:12" ht="15">
      <c r="A9" s="370"/>
      <c r="B9" s="371"/>
      <c r="C9" s="202"/>
      <c r="D9" s="202"/>
      <c r="E9" s="202"/>
      <c r="F9" s="202"/>
      <c r="G9" s="202"/>
      <c r="H9" s="202"/>
      <c r="I9" s="202"/>
      <c r="J9" s="202"/>
      <c r="K9" s="202"/>
      <c r="L9" s="202"/>
    </row>
    <row r="10" spans="1:12" ht="109.5" customHeight="1">
      <c r="A10" s="383">
        <v>1</v>
      </c>
      <c r="B10" s="383">
        <v>15</v>
      </c>
      <c r="C10" s="877" t="s">
        <v>956</v>
      </c>
      <c r="D10" s="878"/>
      <c r="E10" s="879"/>
      <c r="F10" s="563">
        <v>302</v>
      </c>
      <c r="G10" s="563">
        <v>10570</v>
      </c>
      <c r="H10" s="564" t="s">
        <v>1007</v>
      </c>
      <c r="I10" s="563">
        <v>211400</v>
      </c>
      <c r="J10" s="564" t="s">
        <v>956</v>
      </c>
      <c r="K10" s="564" t="s">
        <v>1008</v>
      </c>
      <c r="L10" s="563">
        <v>48000</v>
      </c>
    </row>
    <row r="12" spans="6:11" ht="15.75" customHeight="1">
      <c r="F12" s="13"/>
      <c r="G12" s="619" t="s">
        <v>887</v>
      </c>
      <c r="H12" s="619"/>
      <c r="I12" s="619"/>
      <c r="J12" s="619"/>
      <c r="K12" s="619"/>
    </row>
    <row r="13" spans="1:11" ht="16.5" customHeight="1">
      <c r="A13" s="205"/>
      <c r="B13" s="205"/>
      <c r="C13" s="205"/>
      <c r="D13" s="205"/>
      <c r="E13" s="205"/>
      <c r="F13" s="13"/>
      <c r="G13" s="619" t="s">
        <v>888</v>
      </c>
      <c r="H13" s="619"/>
      <c r="I13" s="619"/>
      <c r="J13" s="619"/>
      <c r="K13" s="619"/>
    </row>
    <row r="14" spans="1:12" ht="12.75" customHeight="1">
      <c r="A14" s="205"/>
      <c r="B14" s="205"/>
      <c r="C14" s="205"/>
      <c r="D14" s="205"/>
      <c r="E14" s="205"/>
      <c r="F14" s="14"/>
      <c r="G14" s="14"/>
      <c r="H14" s="14"/>
      <c r="I14" s="642"/>
      <c r="J14" s="642"/>
      <c r="K14" s="643"/>
      <c r="L14" s="220"/>
    </row>
    <row r="15" spans="1:12" ht="12.75" customHeight="1">
      <c r="A15" s="205"/>
      <c r="B15" s="205"/>
      <c r="C15" s="205"/>
      <c r="D15" s="205"/>
      <c r="E15" s="205"/>
      <c r="F15" s="645" t="s">
        <v>889</v>
      </c>
      <c r="G15" s="645"/>
      <c r="H15" s="79"/>
      <c r="I15" s="79"/>
      <c r="J15" s="79"/>
      <c r="K15" s="79"/>
      <c r="L15" s="220"/>
    </row>
    <row r="16" spans="1:11" ht="12.75">
      <c r="A16" s="205"/>
      <c r="F16" s="79"/>
      <c r="G16" s="79"/>
      <c r="H16" s="79"/>
      <c r="I16" s="79"/>
      <c r="J16" s="79"/>
      <c r="K16" s="79">
        <f>I10/100000</f>
        <v>2.114</v>
      </c>
    </row>
    <row r="17" spans="6:11" ht="15">
      <c r="F17" s="13"/>
      <c r="G17" s="619" t="s">
        <v>890</v>
      </c>
      <c r="H17" s="619"/>
      <c r="I17" s="619"/>
      <c r="J17" s="619"/>
      <c r="K17" s="619"/>
    </row>
  </sheetData>
  <sheetProtection/>
  <mergeCells count="15">
    <mergeCell ref="A1:K1"/>
    <mergeCell ref="C6:E6"/>
    <mergeCell ref="F6:I6"/>
    <mergeCell ref="J6:L6"/>
    <mergeCell ref="A6:A7"/>
    <mergeCell ref="B6:B7"/>
    <mergeCell ref="A2:K2"/>
    <mergeCell ref="A4:K4"/>
    <mergeCell ref="J5:L5"/>
    <mergeCell ref="G12:K12"/>
    <mergeCell ref="G13:K13"/>
    <mergeCell ref="I14:K14"/>
    <mergeCell ref="F15:G15"/>
    <mergeCell ref="C10:E10"/>
    <mergeCell ref="G17:K1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0" r:id="rId1"/>
</worksheet>
</file>

<file path=xl/worksheets/sheet43.xml><?xml version="1.0" encoding="utf-8"?>
<worksheet xmlns="http://schemas.openxmlformats.org/spreadsheetml/2006/main" xmlns:r="http://schemas.openxmlformats.org/officeDocument/2006/relationships">
  <sheetPr>
    <pageSetUpPr fitToPage="1"/>
  </sheetPr>
  <dimension ref="A1:M32"/>
  <sheetViews>
    <sheetView view="pageBreakPreview" zoomScale="80" zoomScaleSheetLayoutView="80" zoomScalePageLayoutView="0" workbookViewId="0" topLeftCell="A10">
      <selection activeCell="A5" sqref="A5"/>
    </sheetView>
  </sheetViews>
  <sheetFormatPr defaultColWidth="9.140625" defaultRowHeight="12.75"/>
  <cols>
    <col min="1" max="1" width="7.7109375" style="0" customWidth="1"/>
    <col min="2" max="2" width="14.00390625" style="0" customWidth="1"/>
    <col min="3" max="4" width="12.7109375" style="0" customWidth="1"/>
    <col min="5" max="5" width="12.8515625" style="0" customWidth="1"/>
    <col min="6" max="6" width="13.28125" style="0" customWidth="1"/>
    <col min="7" max="7" width="13.7109375" style="0" customWidth="1"/>
    <col min="8" max="8" width="12.421875" style="0" customWidth="1"/>
    <col min="9" max="9" width="15.57421875" style="0" customWidth="1"/>
    <col min="10" max="10" width="12.421875" style="0" customWidth="1"/>
    <col min="11" max="11" width="14.28125" style="0" customWidth="1"/>
  </cols>
  <sheetData>
    <row r="1" spans="1:11" ht="18">
      <c r="A1" s="712" t="s">
        <v>0</v>
      </c>
      <c r="B1" s="712"/>
      <c r="C1" s="712"/>
      <c r="D1" s="712"/>
      <c r="E1" s="712"/>
      <c r="F1" s="712"/>
      <c r="G1" s="712"/>
      <c r="H1" s="712"/>
      <c r="I1" s="305"/>
      <c r="J1" s="305"/>
      <c r="K1" s="242" t="s">
        <v>513</v>
      </c>
    </row>
    <row r="2" spans="1:10" ht="21">
      <c r="A2" s="713" t="s">
        <v>690</v>
      </c>
      <c r="B2" s="713"/>
      <c r="C2" s="713"/>
      <c r="D2" s="713"/>
      <c r="E2" s="713"/>
      <c r="F2" s="713"/>
      <c r="G2" s="713"/>
      <c r="H2" s="713"/>
      <c r="I2" s="198"/>
      <c r="J2" s="198"/>
    </row>
    <row r="3" spans="1:10" ht="15">
      <c r="A3" s="199"/>
      <c r="B3" s="199"/>
      <c r="C3" s="199"/>
      <c r="D3" s="199"/>
      <c r="E3" s="199"/>
      <c r="F3" s="199"/>
      <c r="G3" s="199"/>
      <c r="H3" s="199"/>
      <c r="I3" s="199"/>
      <c r="J3" s="199"/>
    </row>
    <row r="4" spans="1:10" ht="18">
      <c r="A4" s="712" t="s">
        <v>512</v>
      </c>
      <c r="B4" s="712"/>
      <c r="C4" s="712"/>
      <c r="D4" s="712"/>
      <c r="E4" s="712"/>
      <c r="F4" s="712"/>
      <c r="G4" s="712"/>
      <c r="H4" s="712"/>
      <c r="I4" s="305"/>
      <c r="J4" s="305"/>
    </row>
    <row r="5" spans="1:11" ht="15">
      <c r="A5" s="200" t="s">
        <v>1010</v>
      </c>
      <c r="B5" s="200"/>
      <c r="C5" s="200"/>
      <c r="D5" s="200"/>
      <c r="E5" s="200"/>
      <c r="F5" s="200"/>
      <c r="G5" s="814" t="s">
        <v>768</v>
      </c>
      <c r="H5" s="814"/>
      <c r="I5" s="814"/>
      <c r="J5" s="814"/>
      <c r="K5" s="814"/>
    </row>
    <row r="6" spans="1:11" ht="21.75" customHeight="1">
      <c r="A6" s="815" t="s">
        <v>2</v>
      </c>
      <c r="B6" s="815" t="s">
        <v>33</v>
      </c>
      <c r="C6" s="596" t="s">
        <v>471</v>
      </c>
      <c r="D6" s="597"/>
      <c r="E6" s="598"/>
      <c r="F6" s="596" t="s">
        <v>474</v>
      </c>
      <c r="G6" s="597"/>
      <c r="H6" s="598"/>
      <c r="I6" s="781" t="s">
        <v>640</v>
      </c>
      <c r="J6" s="781" t="s">
        <v>639</v>
      </c>
      <c r="K6" s="781" t="s">
        <v>74</v>
      </c>
    </row>
    <row r="7" spans="1:11" ht="29.25" customHeight="1">
      <c r="A7" s="816"/>
      <c r="B7" s="816"/>
      <c r="C7" s="5" t="s">
        <v>470</v>
      </c>
      <c r="D7" s="5" t="s">
        <v>472</v>
      </c>
      <c r="E7" s="5" t="s">
        <v>473</v>
      </c>
      <c r="F7" s="5" t="s">
        <v>470</v>
      </c>
      <c r="G7" s="5" t="s">
        <v>472</v>
      </c>
      <c r="H7" s="5" t="s">
        <v>473</v>
      </c>
      <c r="I7" s="782"/>
      <c r="J7" s="782"/>
      <c r="K7" s="782"/>
    </row>
    <row r="8" spans="1:11" ht="15">
      <c r="A8" s="297">
        <v>1</v>
      </c>
      <c r="B8" s="297">
        <v>2</v>
      </c>
      <c r="C8" s="297">
        <v>3</v>
      </c>
      <c r="D8" s="297">
        <v>4</v>
      </c>
      <c r="E8" s="297">
        <v>5</v>
      </c>
      <c r="F8" s="297">
        <v>6</v>
      </c>
      <c r="G8" s="297">
        <v>7</v>
      </c>
      <c r="H8" s="297">
        <v>8</v>
      </c>
      <c r="I8" s="297">
        <v>9</v>
      </c>
      <c r="J8" s="297">
        <v>10</v>
      </c>
      <c r="K8" s="297">
        <v>11</v>
      </c>
    </row>
    <row r="9" spans="1:11" ht="15">
      <c r="A9" s="296">
        <v>1</v>
      </c>
      <c r="B9" s="202"/>
      <c r="C9" s="5"/>
      <c r="D9" s="5"/>
      <c r="E9" s="5"/>
      <c r="F9" s="5"/>
      <c r="G9" s="5"/>
      <c r="H9" s="5"/>
      <c r="I9" s="5"/>
      <c r="J9" s="5"/>
      <c r="K9" s="202"/>
    </row>
    <row r="10" spans="1:11" ht="15">
      <c r="A10" s="296">
        <v>2</v>
      </c>
      <c r="B10" s="817" t="s">
        <v>944</v>
      </c>
      <c r="C10" s="880"/>
      <c r="D10" s="880"/>
      <c r="E10" s="880"/>
      <c r="F10" s="880"/>
      <c r="G10" s="880"/>
      <c r="H10" s="880"/>
      <c r="I10" s="880"/>
      <c r="J10" s="880"/>
      <c r="K10" s="881"/>
    </row>
    <row r="11" spans="1:11" ht="15">
      <c r="A11" s="296">
        <v>3</v>
      </c>
      <c r="B11" s="882"/>
      <c r="C11" s="883"/>
      <c r="D11" s="883"/>
      <c r="E11" s="883"/>
      <c r="F11" s="883"/>
      <c r="G11" s="883"/>
      <c r="H11" s="883"/>
      <c r="I11" s="883"/>
      <c r="J11" s="883"/>
      <c r="K11" s="884"/>
    </row>
    <row r="12" spans="1:11" ht="15">
      <c r="A12" s="296">
        <v>4</v>
      </c>
      <c r="B12" s="882"/>
      <c r="C12" s="883"/>
      <c r="D12" s="883"/>
      <c r="E12" s="883"/>
      <c r="F12" s="883"/>
      <c r="G12" s="883"/>
      <c r="H12" s="883"/>
      <c r="I12" s="883"/>
      <c r="J12" s="883"/>
      <c r="K12" s="884"/>
    </row>
    <row r="13" spans="1:11" ht="15">
      <c r="A13" s="296">
        <v>5</v>
      </c>
      <c r="B13" s="882"/>
      <c r="C13" s="883"/>
      <c r="D13" s="883"/>
      <c r="E13" s="883"/>
      <c r="F13" s="883"/>
      <c r="G13" s="883"/>
      <c r="H13" s="883"/>
      <c r="I13" s="883"/>
      <c r="J13" s="883"/>
      <c r="K13" s="884"/>
    </row>
    <row r="14" spans="1:11" ht="15">
      <c r="A14" s="296">
        <v>6</v>
      </c>
      <c r="B14" s="882"/>
      <c r="C14" s="883"/>
      <c r="D14" s="883"/>
      <c r="E14" s="883"/>
      <c r="F14" s="883"/>
      <c r="G14" s="883"/>
      <c r="H14" s="883"/>
      <c r="I14" s="883"/>
      <c r="J14" s="883"/>
      <c r="K14" s="884"/>
    </row>
    <row r="15" spans="1:11" ht="15">
      <c r="A15" s="296">
        <v>7</v>
      </c>
      <c r="B15" s="882"/>
      <c r="C15" s="883"/>
      <c r="D15" s="883"/>
      <c r="E15" s="883"/>
      <c r="F15" s="883"/>
      <c r="G15" s="883"/>
      <c r="H15" s="883"/>
      <c r="I15" s="883"/>
      <c r="J15" s="883"/>
      <c r="K15" s="884"/>
    </row>
    <row r="16" spans="1:11" ht="15">
      <c r="A16" s="296">
        <v>8</v>
      </c>
      <c r="B16" s="882"/>
      <c r="C16" s="883"/>
      <c r="D16" s="883"/>
      <c r="E16" s="883"/>
      <c r="F16" s="883"/>
      <c r="G16" s="883"/>
      <c r="H16" s="883"/>
      <c r="I16" s="883"/>
      <c r="J16" s="883"/>
      <c r="K16" s="884"/>
    </row>
    <row r="17" spans="1:13" ht="15">
      <c r="A17" s="296">
        <v>9</v>
      </c>
      <c r="B17" s="882"/>
      <c r="C17" s="883"/>
      <c r="D17" s="883"/>
      <c r="E17" s="883"/>
      <c r="F17" s="883"/>
      <c r="G17" s="883"/>
      <c r="H17" s="883"/>
      <c r="I17" s="883"/>
      <c r="J17" s="883"/>
      <c r="K17" s="884"/>
      <c r="M17" t="s">
        <v>11</v>
      </c>
    </row>
    <row r="18" spans="1:11" ht="15">
      <c r="A18" s="296">
        <v>10</v>
      </c>
      <c r="B18" s="882"/>
      <c r="C18" s="883"/>
      <c r="D18" s="883"/>
      <c r="E18" s="883"/>
      <c r="F18" s="883"/>
      <c r="G18" s="883"/>
      <c r="H18" s="883"/>
      <c r="I18" s="883"/>
      <c r="J18" s="883"/>
      <c r="K18" s="884"/>
    </row>
    <row r="19" spans="1:11" ht="15">
      <c r="A19" s="296">
        <v>11</v>
      </c>
      <c r="B19" s="882"/>
      <c r="C19" s="883"/>
      <c r="D19" s="883"/>
      <c r="E19" s="883"/>
      <c r="F19" s="883"/>
      <c r="G19" s="883"/>
      <c r="H19" s="883"/>
      <c r="I19" s="883"/>
      <c r="J19" s="883"/>
      <c r="K19" s="884"/>
    </row>
    <row r="20" spans="1:11" ht="15">
      <c r="A20" s="296">
        <v>12</v>
      </c>
      <c r="B20" s="882"/>
      <c r="C20" s="883"/>
      <c r="D20" s="883"/>
      <c r="E20" s="883"/>
      <c r="F20" s="883"/>
      <c r="G20" s="883"/>
      <c r="H20" s="883"/>
      <c r="I20" s="883"/>
      <c r="J20" s="883"/>
      <c r="K20" s="884"/>
    </row>
    <row r="21" spans="1:11" ht="15">
      <c r="A21" s="296">
        <v>13</v>
      </c>
      <c r="B21" s="885"/>
      <c r="C21" s="886"/>
      <c r="D21" s="886"/>
      <c r="E21" s="886"/>
      <c r="F21" s="886"/>
      <c r="G21" s="886"/>
      <c r="H21" s="886"/>
      <c r="I21" s="886"/>
      <c r="J21" s="886"/>
      <c r="K21" s="887"/>
    </row>
    <row r="22" spans="1:11" ht="15">
      <c r="A22" s="296">
        <v>14</v>
      </c>
      <c r="B22" s="8"/>
      <c r="C22" s="8"/>
      <c r="D22" s="8"/>
      <c r="E22" s="8"/>
      <c r="F22" s="8"/>
      <c r="G22" s="8"/>
      <c r="H22" s="8"/>
      <c r="I22" s="8"/>
      <c r="J22" s="8"/>
      <c r="K22" s="8"/>
    </row>
    <row r="23" spans="1:11" ht="12.75">
      <c r="A23" s="16" t="s">
        <v>7</v>
      </c>
      <c r="B23" s="8"/>
      <c r="C23" s="8"/>
      <c r="D23" s="8"/>
      <c r="E23" s="8"/>
      <c r="F23" s="8"/>
      <c r="G23" s="8"/>
      <c r="H23" s="8"/>
      <c r="I23" s="8"/>
      <c r="J23" s="8"/>
      <c r="K23" s="8"/>
    </row>
    <row r="24" spans="1:11" ht="12.75">
      <c r="A24" s="16" t="s">
        <v>7</v>
      </c>
      <c r="B24" s="8"/>
      <c r="C24" s="8"/>
      <c r="D24" s="8"/>
      <c r="E24" s="8"/>
      <c r="F24" s="8"/>
      <c r="G24" s="8"/>
      <c r="H24" s="8"/>
      <c r="I24" s="8"/>
      <c r="J24" s="8"/>
      <c r="K24" s="8"/>
    </row>
    <row r="25" spans="1:11" ht="12.75">
      <c r="A25" s="27" t="s">
        <v>16</v>
      </c>
      <c r="B25" s="8"/>
      <c r="C25" s="8"/>
      <c r="D25" s="8"/>
      <c r="E25" s="8"/>
      <c r="F25" s="8"/>
      <c r="G25" s="8"/>
      <c r="H25" s="8"/>
      <c r="I25" s="8"/>
      <c r="J25" s="8"/>
      <c r="K25" s="8"/>
    </row>
    <row r="27" spans="5:11" ht="15">
      <c r="E27" s="13"/>
      <c r="F27" s="619" t="s">
        <v>887</v>
      </c>
      <c r="G27" s="619"/>
      <c r="H27" s="619"/>
      <c r="I27" s="619"/>
      <c r="J27" s="619"/>
      <c r="K27" s="14"/>
    </row>
    <row r="28" spans="1:11" ht="12.75" customHeight="1">
      <c r="A28" s="205"/>
      <c r="B28" s="205"/>
      <c r="C28" s="205"/>
      <c r="D28" s="205"/>
      <c r="E28" s="13"/>
      <c r="F28" s="619" t="s">
        <v>888</v>
      </c>
      <c r="G28" s="619"/>
      <c r="H28" s="619"/>
      <c r="I28" s="619"/>
      <c r="J28" s="619"/>
      <c r="K28" s="14"/>
    </row>
    <row r="29" spans="1:11" ht="12.75" customHeight="1">
      <c r="A29" s="205"/>
      <c r="B29" s="205"/>
      <c r="C29" s="205"/>
      <c r="D29" s="205"/>
      <c r="E29" s="14"/>
      <c r="F29" s="14"/>
      <c r="G29" s="14"/>
      <c r="H29" s="642"/>
      <c r="I29" s="642"/>
      <c r="J29" s="643"/>
      <c r="K29" s="220"/>
    </row>
    <row r="30" spans="1:11" ht="12.75" customHeight="1">
      <c r="A30" s="205"/>
      <c r="B30" s="205"/>
      <c r="C30" s="205"/>
      <c r="D30" s="205"/>
      <c r="E30" s="645" t="s">
        <v>889</v>
      </c>
      <c r="F30" s="645"/>
      <c r="G30" s="79"/>
      <c r="H30" s="79"/>
      <c r="I30" s="79"/>
      <c r="J30" s="79"/>
      <c r="K30" s="220"/>
    </row>
    <row r="31" spans="5:11" ht="12.75" customHeight="1">
      <c r="E31" s="79"/>
      <c r="F31" s="79"/>
      <c r="G31" s="79"/>
      <c r="H31" s="79"/>
      <c r="I31" s="79"/>
      <c r="J31" s="79"/>
      <c r="K31" s="14"/>
    </row>
    <row r="32" spans="5:11" ht="15">
      <c r="E32" s="13"/>
      <c r="F32" s="619" t="s">
        <v>890</v>
      </c>
      <c r="G32" s="619"/>
      <c r="H32" s="619"/>
      <c r="I32" s="619"/>
      <c r="J32" s="619"/>
      <c r="K32" s="14"/>
    </row>
  </sheetData>
  <sheetProtection/>
  <mergeCells count="17">
    <mergeCell ref="F32:J32"/>
    <mergeCell ref="A1:H1"/>
    <mergeCell ref="A2:H2"/>
    <mergeCell ref="A4:H4"/>
    <mergeCell ref="K6:K7"/>
    <mergeCell ref="I6:I7"/>
    <mergeCell ref="J6:J7"/>
    <mergeCell ref="B10:K21"/>
    <mergeCell ref="F27:J27"/>
    <mergeCell ref="F28:J28"/>
    <mergeCell ref="E30:F30"/>
    <mergeCell ref="A6:A7"/>
    <mergeCell ref="B6:B7"/>
    <mergeCell ref="C6:E6"/>
    <mergeCell ref="F6:H6"/>
    <mergeCell ref="G5:K5"/>
    <mergeCell ref="H29:J2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4" r:id="rId1"/>
</worksheet>
</file>

<file path=xl/worksheets/sheet44.xml><?xml version="1.0" encoding="utf-8"?>
<worksheet xmlns="http://schemas.openxmlformats.org/spreadsheetml/2006/main" xmlns:r="http://schemas.openxmlformats.org/officeDocument/2006/relationships">
  <sheetPr>
    <pageSetUpPr fitToPage="1"/>
  </sheetPr>
  <dimension ref="A1:M55"/>
  <sheetViews>
    <sheetView view="pageBreakPreview" zoomScaleNormal="85" zoomScaleSheetLayoutView="100" zoomScalePageLayoutView="0" workbookViewId="0" topLeftCell="A30">
      <selection activeCell="J44" sqref="J44"/>
    </sheetView>
  </sheetViews>
  <sheetFormatPr defaultColWidth="9.140625" defaultRowHeight="12.75"/>
  <cols>
    <col min="1" max="1" width="5.28125" style="0" customWidth="1"/>
    <col min="2" max="2" width="14.00390625" style="0" customWidth="1"/>
    <col min="3" max="4" width="12.7109375" style="0" customWidth="1"/>
    <col min="5" max="5" width="14.421875" style="0" customWidth="1"/>
    <col min="6" max="6" width="14.8515625" style="0" customWidth="1"/>
    <col min="7" max="7" width="12.57421875" style="0" customWidth="1"/>
    <col min="8" max="8" width="13.57421875" style="0" customWidth="1"/>
    <col min="9" max="9" width="9.8515625" style="0" customWidth="1"/>
    <col min="10" max="10" width="11.28125" style="0" customWidth="1"/>
    <col min="11" max="11" width="14.57421875" style="0" customWidth="1"/>
    <col min="12" max="12" width="15.421875" style="0" customWidth="1"/>
  </cols>
  <sheetData>
    <row r="1" spans="1:12" ht="15">
      <c r="A1" s="83"/>
      <c r="B1" s="83"/>
      <c r="C1" s="83"/>
      <c r="D1" s="83"/>
      <c r="E1" s="83"/>
      <c r="F1" s="83"/>
      <c r="G1" s="83"/>
      <c r="H1" s="83"/>
      <c r="K1" s="780" t="s">
        <v>82</v>
      </c>
      <c r="L1" s="780"/>
    </row>
    <row r="2" spans="1:12" ht="15.75">
      <c r="A2" s="890" t="s">
        <v>0</v>
      </c>
      <c r="B2" s="890"/>
      <c r="C2" s="890"/>
      <c r="D2" s="890"/>
      <c r="E2" s="890"/>
      <c r="F2" s="890"/>
      <c r="G2" s="890"/>
      <c r="H2" s="890"/>
      <c r="I2" s="83"/>
      <c r="J2" s="83"/>
      <c r="K2" s="83"/>
      <c r="L2" s="83"/>
    </row>
    <row r="3" spans="1:12" ht="20.25">
      <c r="A3" s="684" t="s">
        <v>690</v>
      </c>
      <c r="B3" s="684"/>
      <c r="C3" s="684"/>
      <c r="D3" s="684"/>
      <c r="E3" s="684"/>
      <c r="F3" s="684"/>
      <c r="G3" s="684"/>
      <c r="H3" s="684"/>
      <c r="I3" s="83"/>
      <c r="J3" s="83"/>
      <c r="K3" s="83"/>
      <c r="L3" s="83"/>
    </row>
    <row r="4" spans="1:12" ht="12.75">
      <c r="A4" s="83"/>
      <c r="B4" s="83"/>
      <c r="C4" s="83"/>
      <c r="D4" s="83"/>
      <c r="E4" s="83"/>
      <c r="F4" s="83"/>
      <c r="G4" s="83"/>
      <c r="H4" s="83"/>
      <c r="I4" s="83"/>
      <c r="J4" s="83"/>
      <c r="K4" s="83"/>
      <c r="L4" s="83"/>
    </row>
    <row r="5" spans="1:12" ht="15.75">
      <c r="A5" s="685" t="s">
        <v>758</v>
      </c>
      <c r="B5" s="685"/>
      <c r="C5" s="685"/>
      <c r="D5" s="685"/>
      <c r="E5" s="685"/>
      <c r="F5" s="685"/>
      <c r="G5" s="685"/>
      <c r="H5" s="685"/>
      <c r="I5" s="685"/>
      <c r="J5" s="685"/>
      <c r="K5" s="685"/>
      <c r="L5" s="685"/>
    </row>
    <row r="6" spans="1:12" ht="12.75">
      <c r="A6" s="83"/>
      <c r="B6" s="83"/>
      <c r="C6" s="83"/>
      <c r="D6" s="83"/>
      <c r="E6" s="83"/>
      <c r="F6" s="83"/>
      <c r="G6" s="83"/>
      <c r="H6" s="83"/>
      <c r="I6" s="83"/>
      <c r="J6" s="83"/>
      <c r="K6" s="83"/>
      <c r="L6" s="83"/>
    </row>
    <row r="7" spans="1:12" ht="12.75">
      <c r="A7" s="635" t="s">
        <v>1011</v>
      </c>
      <c r="B7" s="635"/>
      <c r="C7" s="83"/>
      <c r="D7" s="83"/>
      <c r="E7" s="83"/>
      <c r="F7" s="83"/>
      <c r="G7" s="83"/>
      <c r="H7" s="299"/>
      <c r="I7" s="83"/>
      <c r="J7" s="83"/>
      <c r="K7" s="83"/>
      <c r="L7" s="83"/>
    </row>
    <row r="8" spans="1:12" ht="18">
      <c r="A8" s="86"/>
      <c r="B8" s="86"/>
      <c r="C8" s="83"/>
      <c r="D8" s="83"/>
      <c r="E8" s="83"/>
      <c r="F8" s="83"/>
      <c r="G8" s="83"/>
      <c r="H8" s="83"/>
      <c r="I8" s="109"/>
      <c r="J8" s="131"/>
      <c r="K8" s="715" t="s">
        <v>766</v>
      </c>
      <c r="L8" s="715"/>
    </row>
    <row r="9" spans="1:12" ht="27.75" customHeight="1">
      <c r="A9" s="888" t="s">
        <v>985</v>
      </c>
      <c r="B9" s="888" t="s">
        <v>208</v>
      </c>
      <c r="C9" s="628" t="s">
        <v>479</v>
      </c>
      <c r="D9" s="628" t="s">
        <v>480</v>
      </c>
      <c r="E9" s="640" t="s">
        <v>481</v>
      </c>
      <c r="F9" s="640"/>
      <c r="G9" s="640" t="s">
        <v>436</v>
      </c>
      <c r="H9" s="640"/>
      <c r="I9" s="640" t="s">
        <v>218</v>
      </c>
      <c r="J9" s="640"/>
      <c r="K9" s="891" t="s">
        <v>219</v>
      </c>
      <c r="L9" s="891"/>
    </row>
    <row r="10" spans="1:12" ht="54.75" customHeight="1">
      <c r="A10" s="889"/>
      <c r="B10" s="889"/>
      <c r="C10" s="628"/>
      <c r="D10" s="628"/>
      <c r="E10" s="5" t="s">
        <v>207</v>
      </c>
      <c r="F10" s="5" t="s">
        <v>190</v>
      </c>
      <c r="G10" s="5" t="s">
        <v>207</v>
      </c>
      <c r="H10" s="5" t="s">
        <v>190</v>
      </c>
      <c r="I10" s="5" t="s">
        <v>207</v>
      </c>
      <c r="J10" s="5" t="s">
        <v>190</v>
      </c>
      <c r="K10" s="5" t="s">
        <v>856</v>
      </c>
      <c r="L10" s="5" t="s">
        <v>855</v>
      </c>
    </row>
    <row r="11" spans="1:12" s="13" customFormat="1" ht="12.75">
      <c r="A11" s="88">
        <v>1</v>
      </c>
      <c r="B11" s="88">
        <v>2</v>
      </c>
      <c r="C11" s="88">
        <v>3</v>
      </c>
      <c r="D11" s="88">
        <v>4</v>
      </c>
      <c r="E11" s="88">
        <v>5</v>
      </c>
      <c r="F11" s="88">
        <v>6</v>
      </c>
      <c r="G11" s="88">
        <v>7</v>
      </c>
      <c r="H11" s="88">
        <v>8</v>
      </c>
      <c r="I11" s="88">
        <v>9</v>
      </c>
      <c r="J11" s="88">
        <v>10</v>
      </c>
      <c r="K11" s="88">
        <v>11</v>
      </c>
      <c r="L11" s="88">
        <v>12</v>
      </c>
    </row>
    <row r="12" spans="1:12" ht="12.75">
      <c r="A12" s="370">
        <v>1</v>
      </c>
      <c r="B12" s="371" t="s">
        <v>900</v>
      </c>
      <c r="C12" s="91">
        <v>664</v>
      </c>
      <c r="D12" s="91">
        <v>99589</v>
      </c>
      <c r="E12" s="91">
        <v>346</v>
      </c>
      <c r="F12" s="91">
        <v>62851</v>
      </c>
      <c r="G12" s="91">
        <v>255</v>
      </c>
      <c r="H12" s="91">
        <v>62675</v>
      </c>
      <c r="I12" s="91">
        <v>664</v>
      </c>
      <c r="J12" s="91">
        <v>98621</v>
      </c>
      <c r="K12" s="91">
        <v>346</v>
      </c>
      <c r="L12" s="91">
        <v>62851</v>
      </c>
    </row>
    <row r="13" spans="1:12" ht="12.75">
      <c r="A13" s="370">
        <v>2</v>
      </c>
      <c r="B13" s="371" t="s">
        <v>901</v>
      </c>
      <c r="C13" s="91">
        <v>687</v>
      </c>
      <c r="D13" s="91">
        <v>283546</v>
      </c>
      <c r="E13" s="91">
        <v>237</v>
      </c>
      <c r="F13" s="91">
        <v>101829</v>
      </c>
      <c r="G13" s="91">
        <v>439</v>
      </c>
      <c r="H13" s="91">
        <v>211100</v>
      </c>
      <c r="I13" s="91">
        <v>687</v>
      </c>
      <c r="J13" s="91">
        <v>269359</v>
      </c>
      <c r="K13" s="91">
        <v>237</v>
      </c>
      <c r="L13" s="91">
        <v>101829</v>
      </c>
    </row>
    <row r="14" spans="1:12" ht="12.75">
      <c r="A14" s="370">
        <v>3</v>
      </c>
      <c r="B14" s="371" t="s">
        <v>902</v>
      </c>
      <c r="C14" s="91">
        <v>1380</v>
      </c>
      <c r="D14" s="91">
        <v>247347</v>
      </c>
      <c r="E14" s="91">
        <v>445</v>
      </c>
      <c r="F14" s="91">
        <v>88996</v>
      </c>
      <c r="G14" s="91">
        <v>517</v>
      </c>
      <c r="H14" s="91">
        <v>162440</v>
      </c>
      <c r="I14" s="91">
        <v>1380</v>
      </c>
      <c r="J14" s="91">
        <v>244588</v>
      </c>
      <c r="K14" s="91">
        <v>445</v>
      </c>
      <c r="L14" s="91">
        <v>88996</v>
      </c>
    </row>
    <row r="15" spans="1:12" ht="12.75">
      <c r="A15" s="370">
        <v>4</v>
      </c>
      <c r="B15" s="371" t="s">
        <v>903</v>
      </c>
      <c r="C15" s="91">
        <v>1709</v>
      </c>
      <c r="D15" s="91">
        <v>273879</v>
      </c>
      <c r="E15" s="91">
        <v>839</v>
      </c>
      <c r="F15" s="91">
        <v>149901</v>
      </c>
      <c r="G15" s="91">
        <v>624</v>
      </c>
      <c r="H15" s="91">
        <v>183978</v>
      </c>
      <c r="I15" s="91">
        <v>1709</v>
      </c>
      <c r="J15" s="91">
        <v>269078</v>
      </c>
      <c r="K15" s="91">
        <v>839</v>
      </c>
      <c r="L15" s="91">
        <v>149901</v>
      </c>
    </row>
    <row r="16" spans="1:12" ht="12.75">
      <c r="A16" s="370">
        <v>5</v>
      </c>
      <c r="B16" s="371" t="s">
        <v>904</v>
      </c>
      <c r="C16" s="91">
        <v>1388</v>
      </c>
      <c r="D16" s="91">
        <v>179220</v>
      </c>
      <c r="E16" s="91">
        <v>1295</v>
      </c>
      <c r="F16" s="91">
        <v>171052</v>
      </c>
      <c r="G16" s="91">
        <v>550</v>
      </c>
      <c r="H16" s="91">
        <v>116033</v>
      </c>
      <c r="I16" s="91">
        <v>1388</v>
      </c>
      <c r="J16" s="91">
        <v>177898</v>
      </c>
      <c r="K16" s="91">
        <v>1295</v>
      </c>
      <c r="L16" s="91">
        <v>171052</v>
      </c>
    </row>
    <row r="17" spans="1:12" ht="12.75">
      <c r="A17" s="370">
        <v>6</v>
      </c>
      <c r="B17" s="371" t="s">
        <v>905</v>
      </c>
      <c r="C17" s="91">
        <v>1646</v>
      </c>
      <c r="D17" s="91">
        <v>252567</v>
      </c>
      <c r="E17" s="91">
        <v>1174</v>
      </c>
      <c r="F17" s="91">
        <v>179240</v>
      </c>
      <c r="G17" s="91">
        <v>494</v>
      </c>
      <c r="H17" s="91">
        <v>153920</v>
      </c>
      <c r="I17" s="91">
        <v>1646</v>
      </c>
      <c r="J17" s="91">
        <v>251404</v>
      </c>
      <c r="K17" s="91">
        <v>1174</v>
      </c>
      <c r="L17" s="91">
        <v>179240</v>
      </c>
    </row>
    <row r="18" spans="1:12" ht="12.75">
      <c r="A18" s="370">
        <v>7</v>
      </c>
      <c r="B18" s="371" t="s">
        <v>906</v>
      </c>
      <c r="C18" s="91">
        <v>1480</v>
      </c>
      <c r="D18" s="91">
        <v>201613</v>
      </c>
      <c r="E18" s="91">
        <v>1415</v>
      </c>
      <c r="F18" s="91">
        <v>147450</v>
      </c>
      <c r="G18" s="91">
        <v>544</v>
      </c>
      <c r="H18" s="91">
        <v>126304</v>
      </c>
      <c r="I18" s="91">
        <v>1480</v>
      </c>
      <c r="J18" s="91">
        <v>200839</v>
      </c>
      <c r="K18" s="91">
        <v>1415</v>
      </c>
      <c r="L18" s="91">
        <v>147450</v>
      </c>
    </row>
    <row r="19" spans="1:12" ht="12.75">
      <c r="A19" s="370">
        <v>8</v>
      </c>
      <c r="B19" s="371" t="s">
        <v>907</v>
      </c>
      <c r="C19" s="91">
        <v>1679</v>
      </c>
      <c r="D19" s="91">
        <v>324329</v>
      </c>
      <c r="E19" s="91">
        <v>1251</v>
      </c>
      <c r="F19" s="91">
        <v>170605</v>
      </c>
      <c r="G19" s="91">
        <v>682</v>
      </c>
      <c r="H19" s="91">
        <v>219003</v>
      </c>
      <c r="I19" s="91">
        <v>1679</v>
      </c>
      <c r="J19" s="91">
        <v>320116</v>
      </c>
      <c r="K19" s="91">
        <v>1251</v>
      </c>
      <c r="L19" s="91">
        <v>170605</v>
      </c>
    </row>
    <row r="20" spans="1:12" ht="12.75">
      <c r="A20" s="370">
        <v>9</v>
      </c>
      <c r="B20" s="371" t="s">
        <v>908</v>
      </c>
      <c r="C20" s="91">
        <v>804</v>
      </c>
      <c r="D20" s="91">
        <v>155025</v>
      </c>
      <c r="E20" s="91">
        <v>519</v>
      </c>
      <c r="F20" s="91">
        <v>89669</v>
      </c>
      <c r="G20" s="91">
        <v>403</v>
      </c>
      <c r="H20" s="91">
        <v>115165</v>
      </c>
      <c r="I20" s="91">
        <v>804</v>
      </c>
      <c r="J20" s="91">
        <v>153255</v>
      </c>
      <c r="K20" s="91">
        <v>519</v>
      </c>
      <c r="L20" s="91">
        <v>89669</v>
      </c>
    </row>
    <row r="21" spans="1:12" ht="12.75">
      <c r="A21" s="370">
        <v>10</v>
      </c>
      <c r="B21" s="371" t="s">
        <v>909</v>
      </c>
      <c r="C21" s="91">
        <v>875</v>
      </c>
      <c r="D21" s="91">
        <v>100504</v>
      </c>
      <c r="E21" s="91">
        <v>580</v>
      </c>
      <c r="F21" s="91">
        <v>86548</v>
      </c>
      <c r="G21" s="91">
        <v>300</v>
      </c>
      <c r="H21" s="91">
        <v>61846</v>
      </c>
      <c r="I21" s="91">
        <v>875</v>
      </c>
      <c r="J21" s="91">
        <v>98586</v>
      </c>
      <c r="K21" s="91">
        <v>580</v>
      </c>
      <c r="L21" s="91">
        <v>86548</v>
      </c>
    </row>
    <row r="22" spans="1:12" ht="12.75">
      <c r="A22" s="370">
        <v>11</v>
      </c>
      <c r="B22" s="371" t="s">
        <v>910</v>
      </c>
      <c r="C22" s="91">
        <v>1721</v>
      </c>
      <c r="D22" s="91">
        <v>221367</v>
      </c>
      <c r="E22" s="91">
        <v>1300</v>
      </c>
      <c r="F22" s="91">
        <v>191551</v>
      </c>
      <c r="G22" s="91">
        <v>573</v>
      </c>
      <c r="H22" s="91">
        <v>133245</v>
      </c>
      <c r="I22" s="91">
        <v>1721</v>
      </c>
      <c r="J22" s="91">
        <v>219333</v>
      </c>
      <c r="K22" s="91">
        <v>1300</v>
      </c>
      <c r="L22" s="91">
        <v>191551</v>
      </c>
    </row>
    <row r="23" spans="1:12" ht="12.75">
      <c r="A23" s="370">
        <v>12</v>
      </c>
      <c r="B23" s="371" t="s">
        <v>911</v>
      </c>
      <c r="C23" s="91">
        <v>1546</v>
      </c>
      <c r="D23" s="91">
        <v>317542</v>
      </c>
      <c r="E23" s="91">
        <v>1388</v>
      </c>
      <c r="F23" s="91">
        <v>192256</v>
      </c>
      <c r="G23" s="91">
        <v>592</v>
      </c>
      <c r="H23" s="91">
        <v>211166</v>
      </c>
      <c r="I23" s="91">
        <v>1546</v>
      </c>
      <c r="J23" s="91">
        <v>309794</v>
      </c>
      <c r="K23" s="91">
        <v>1388</v>
      </c>
      <c r="L23" s="91">
        <v>192256</v>
      </c>
    </row>
    <row r="24" spans="1:12" ht="12.75">
      <c r="A24" s="370">
        <v>13</v>
      </c>
      <c r="B24" s="371" t="s">
        <v>912</v>
      </c>
      <c r="C24" s="91">
        <v>1249</v>
      </c>
      <c r="D24" s="91">
        <v>189294</v>
      </c>
      <c r="E24" s="91">
        <v>693</v>
      </c>
      <c r="F24" s="91">
        <v>109299</v>
      </c>
      <c r="G24" s="91">
        <v>456</v>
      </c>
      <c r="H24" s="91">
        <v>122556</v>
      </c>
      <c r="I24" s="91">
        <v>1249</v>
      </c>
      <c r="J24" s="91">
        <v>181595</v>
      </c>
      <c r="K24" s="91">
        <v>693</v>
      </c>
      <c r="L24" s="91">
        <v>109299</v>
      </c>
    </row>
    <row r="25" spans="1:12" ht="12.75">
      <c r="A25" s="370">
        <v>14</v>
      </c>
      <c r="B25" s="371" t="s">
        <v>913</v>
      </c>
      <c r="C25" s="91">
        <v>1085</v>
      </c>
      <c r="D25" s="91">
        <v>150127</v>
      </c>
      <c r="E25" s="91">
        <v>1025</v>
      </c>
      <c r="F25" s="91">
        <v>119341</v>
      </c>
      <c r="G25" s="91">
        <v>349</v>
      </c>
      <c r="H25" s="91">
        <v>96669</v>
      </c>
      <c r="I25" s="91">
        <v>1085</v>
      </c>
      <c r="J25" s="91">
        <v>147735</v>
      </c>
      <c r="K25" s="91">
        <v>1025</v>
      </c>
      <c r="L25" s="91">
        <v>119341</v>
      </c>
    </row>
    <row r="26" spans="1:12" ht="12.75">
      <c r="A26" s="370">
        <v>15</v>
      </c>
      <c r="B26" s="371" t="s">
        <v>914</v>
      </c>
      <c r="C26" s="91">
        <v>552</v>
      </c>
      <c r="D26" s="91">
        <v>60429</v>
      </c>
      <c r="E26" s="91">
        <v>517</v>
      </c>
      <c r="F26" s="91">
        <v>46616</v>
      </c>
      <c r="G26" s="91">
        <v>218</v>
      </c>
      <c r="H26" s="91">
        <v>42091</v>
      </c>
      <c r="I26" s="91">
        <v>552</v>
      </c>
      <c r="J26" s="91">
        <v>59080</v>
      </c>
      <c r="K26" s="91">
        <v>517</v>
      </c>
      <c r="L26" s="91">
        <v>46616</v>
      </c>
    </row>
    <row r="27" spans="1:12" ht="12.75">
      <c r="A27" s="370">
        <v>16</v>
      </c>
      <c r="B27" s="371" t="s">
        <v>915</v>
      </c>
      <c r="C27" s="91">
        <v>412</v>
      </c>
      <c r="D27" s="91">
        <v>65653</v>
      </c>
      <c r="E27" s="91">
        <v>400</v>
      </c>
      <c r="F27" s="91">
        <v>64744</v>
      </c>
      <c r="G27" s="91">
        <v>167</v>
      </c>
      <c r="H27" s="91">
        <v>41566</v>
      </c>
      <c r="I27" s="91">
        <v>412</v>
      </c>
      <c r="J27" s="91">
        <v>65565</v>
      </c>
      <c r="K27" s="91">
        <v>400</v>
      </c>
      <c r="L27" s="91">
        <v>64744</v>
      </c>
    </row>
    <row r="28" spans="1:12" ht="12.75">
      <c r="A28" s="370">
        <v>17</v>
      </c>
      <c r="B28" s="371" t="s">
        <v>916</v>
      </c>
      <c r="C28" s="91">
        <v>1662</v>
      </c>
      <c r="D28" s="91">
        <v>218974</v>
      </c>
      <c r="E28" s="91">
        <v>861</v>
      </c>
      <c r="F28" s="91">
        <v>142621</v>
      </c>
      <c r="G28" s="91">
        <v>560</v>
      </c>
      <c r="H28" s="91">
        <v>136799</v>
      </c>
      <c r="I28" s="91">
        <v>1662</v>
      </c>
      <c r="J28" s="91">
        <v>215134</v>
      </c>
      <c r="K28" s="91">
        <v>861</v>
      </c>
      <c r="L28" s="91">
        <v>142621</v>
      </c>
    </row>
    <row r="29" spans="1:12" ht="12.75">
      <c r="A29" s="370">
        <v>18</v>
      </c>
      <c r="B29" s="371" t="s">
        <v>917</v>
      </c>
      <c r="C29" s="91">
        <v>1309</v>
      </c>
      <c r="D29" s="91">
        <v>152823</v>
      </c>
      <c r="E29" s="91">
        <v>1168</v>
      </c>
      <c r="F29" s="91">
        <v>101636</v>
      </c>
      <c r="G29" s="91">
        <v>379</v>
      </c>
      <c r="H29" s="91">
        <v>97075</v>
      </c>
      <c r="I29" s="91">
        <v>1309</v>
      </c>
      <c r="J29" s="91">
        <v>150540</v>
      </c>
      <c r="K29" s="91">
        <v>1168</v>
      </c>
      <c r="L29" s="91">
        <v>101636</v>
      </c>
    </row>
    <row r="30" spans="1:12" ht="12.75">
      <c r="A30" s="370">
        <v>19</v>
      </c>
      <c r="B30" s="371" t="s">
        <v>918</v>
      </c>
      <c r="C30" s="91">
        <v>1860</v>
      </c>
      <c r="D30" s="91">
        <v>347839</v>
      </c>
      <c r="E30" s="91">
        <v>1455</v>
      </c>
      <c r="F30" s="91">
        <v>253541</v>
      </c>
      <c r="G30" s="91">
        <v>692</v>
      </c>
      <c r="H30" s="91">
        <v>226114</v>
      </c>
      <c r="I30" s="91">
        <v>1860</v>
      </c>
      <c r="J30" s="91">
        <v>329470</v>
      </c>
      <c r="K30" s="91">
        <v>1455</v>
      </c>
      <c r="L30" s="91">
        <v>253541</v>
      </c>
    </row>
    <row r="31" spans="1:12" ht="12.75">
      <c r="A31" s="370">
        <v>20</v>
      </c>
      <c r="B31" s="371" t="s">
        <v>919</v>
      </c>
      <c r="C31" s="91">
        <v>1348</v>
      </c>
      <c r="D31" s="91">
        <v>147385</v>
      </c>
      <c r="E31" s="91">
        <v>1125</v>
      </c>
      <c r="F31" s="91">
        <v>138583</v>
      </c>
      <c r="G31" s="91">
        <v>503</v>
      </c>
      <c r="H31" s="91">
        <v>97408</v>
      </c>
      <c r="I31" s="91">
        <v>1348</v>
      </c>
      <c r="J31" s="91">
        <v>147381</v>
      </c>
      <c r="K31" s="91">
        <v>1125</v>
      </c>
      <c r="L31" s="91">
        <v>138583</v>
      </c>
    </row>
    <row r="32" spans="1:12" ht="12.75">
      <c r="A32" s="370">
        <v>21</v>
      </c>
      <c r="B32" s="371" t="s">
        <v>920</v>
      </c>
      <c r="C32" s="91">
        <v>1673</v>
      </c>
      <c r="D32" s="91">
        <v>258795</v>
      </c>
      <c r="E32" s="91">
        <v>1226</v>
      </c>
      <c r="F32" s="91">
        <v>164474</v>
      </c>
      <c r="G32" s="91">
        <v>555</v>
      </c>
      <c r="H32" s="91">
        <v>174400</v>
      </c>
      <c r="I32" s="91">
        <v>1673</v>
      </c>
      <c r="J32" s="91">
        <v>254186</v>
      </c>
      <c r="K32" s="91">
        <v>1226</v>
      </c>
      <c r="L32" s="91">
        <v>164474</v>
      </c>
    </row>
    <row r="33" spans="1:12" ht="12.75">
      <c r="A33" s="370">
        <v>22</v>
      </c>
      <c r="B33" s="371" t="s">
        <v>921</v>
      </c>
      <c r="C33" s="91">
        <v>767</v>
      </c>
      <c r="D33" s="91">
        <v>151897</v>
      </c>
      <c r="E33" s="91">
        <v>451</v>
      </c>
      <c r="F33" s="91">
        <v>64613</v>
      </c>
      <c r="G33" s="91">
        <v>310</v>
      </c>
      <c r="H33" s="91">
        <v>95584</v>
      </c>
      <c r="I33" s="91">
        <v>767</v>
      </c>
      <c r="J33" s="91">
        <v>150330</v>
      </c>
      <c r="K33" s="91">
        <v>451</v>
      </c>
      <c r="L33" s="91">
        <v>64613</v>
      </c>
    </row>
    <row r="34" spans="1:12" ht="12.75">
      <c r="A34" s="370">
        <v>23</v>
      </c>
      <c r="B34" s="371" t="s">
        <v>922</v>
      </c>
      <c r="C34" s="91">
        <v>1651</v>
      </c>
      <c r="D34" s="91">
        <v>308135</v>
      </c>
      <c r="E34" s="91">
        <v>562</v>
      </c>
      <c r="F34" s="91">
        <v>188886</v>
      </c>
      <c r="G34" s="91">
        <v>615</v>
      </c>
      <c r="H34" s="91">
        <v>207222</v>
      </c>
      <c r="I34" s="91">
        <v>1651</v>
      </c>
      <c r="J34" s="91">
        <v>305916</v>
      </c>
      <c r="K34" s="91">
        <v>562</v>
      </c>
      <c r="L34" s="91">
        <v>188886</v>
      </c>
    </row>
    <row r="35" spans="1:12" ht="12.75">
      <c r="A35" s="370">
        <v>24</v>
      </c>
      <c r="B35" s="371" t="s">
        <v>923</v>
      </c>
      <c r="C35" s="91">
        <v>1651</v>
      </c>
      <c r="D35" s="91">
        <v>265138</v>
      </c>
      <c r="E35" s="91">
        <v>1143</v>
      </c>
      <c r="F35" s="91">
        <v>179325</v>
      </c>
      <c r="G35" s="91">
        <v>584</v>
      </c>
      <c r="H35" s="91">
        <v>175580</v>
      </c>
      <c r="I35" s="91">
        <v>1651</v>
      </c>
      <c r="J35" s="91">
        <v>240102</v>
      </c>
      <c r="K35" s="91">
        <v>1143</v>
      </c>
      <c r="L35" s="91">
        <v>179325</v>
      </c>
    </row>
    <row r="36" spans="1:12" ht="12.75">
      <c r="A36" s="370">
        <v>25</v>
      </c>
      <c r="B36" s="371" t="s">
        <v>924</v>
      </c>
      <c r="C36" s="91">
        <v>1064</v>
      </c>
      <c r="D36" s="91">
        <v>143321</v>
      </c>
      <c r="E36" s="91">
        <v>1046</v>
      </c>
      <c r="F36" s="91">
        <v>101364</v>
      </c>
      <c r="G36" s="91">
        <v>404</v>
      </c>
      <c r="H36" s="91">
        <v>94342</v>
      </c>
      <c r="I36" s="91">
        <v>1064</v>
      </c>
      <c r="J36" s="91">
        <v>142230</v>
      </c>
      <c r="K36" s="91">
        <v>1046</v>
      </c>
      <c r="L36" s="91">
        <v>101364</v>
      </c>
    </row>
    <row r="37" spans="1:12" ht="12.75">
      <c r="A37" s="370">
        <v>26</v>
      </c>
      <c r="B37" s="371" t="s">
        <v>925</v>
      </c>
      <c r="C37" s="91">
        <v>2210</v>
      </c>
      <c r="D37" s="91">
        <v>393912</v>
      </c>
      <c r="E37" s="91">
        <v>1944</v>
      </c>
      <c r="F37" s="91">
        <v>281187</v>
      </c>
      <c r="G37" s="91">
        <v>719</v>
      </c>
      <c r="H37" s="91">
        <v>249331</v>
      </c>
      <c r="I37" s="91">
        <v>2210</v>
      </c>
      <c r="J37" s="91">
        <v>391710</v>
      </c>
      <c r="K37" s="91">
        <v>1944</v>
      </c>
      <c r="L37" s="91">
        <v>281187</v>
      </c>
    </row>
    <row r="38" spans="1:12" ht="12.75">
      <c r="A38" s="370">
        <v>27</v>
      </c>
      <c r="B38" s="371" t="s">
        <v>926</v>
      </c>
      <c r="C38" s="91">
        <v>1304</v>
      </c>
      <c r="D38" s="91">
        <v>195365</v>
      </c>
      <c r="E38" s="91">
        <v>1275</v>
      </c>
      <c r="F38" s="91">
        <v>134409</v>
      </c>
      <c r="G38" s="91">
        <v>413</v>
      </c>
      <c r="H38" s="91">
        <v>121611</v>
      </c>
      <c r="I38" s="91">
        <v>1304</v>
      </c>
      <c r="J38" s="91">
        <v>194992</v>
      </c>
      <c r="K38" s="91">
        <v>1275</v>
      </c>
      <c r="L38" s="91">
        <v>134409</v>
      </c>
    </row>
    <row r="39" spans="1:12" ht="12.75">
      <c r="A39" s="370">
        <v>28</v>
      </c>
      <c r="B39" s="371" t="s">
        <v>927</v>
      </c>
      <c r="C39" s="91">
        <v>2165</v>
      </c>
      <c r="D39" s="91">
        <v>297581</v>
      </c>
      <c r="E39" s="91">
        <v>1637</v>
      </c>
      <c r="F39" s="91">
        <v>249830</v>
      </c>
      <c r="G39" s="91">
        <v>732</v>
      </c>
      <c r="H39" s="91">
        <v>187630</v>
      </c>
      <c r="I39" s="91">
        <v>2165</v>
      </c>
      <c r="J39" s="91">
        <v>287693</v>
      </c>
      <c r="K39" s="91">
        <v>1637</v>
      </c>
      <c r="L39" s="91">
        <v>249830</v>
      </c>
    </row>
    <row r="40" spans="1:12" ht="12.75">
      <c r="A40" s="370">
        <v>29</v>
      </c>
      <c r="B40" s="371" t="s">
        <v>928</v>
      </c>
      <c r="C40" s="91">
        <v>1570</v>
      </c>
      <c r="D40" s="91">
        <v>218060</v>
      </c>
      <c r="E40" s="91">
        <v>1211</v>
      </c>
      <c r="F40" s="91">
        <v>154816</v>
      </c>
      <c r="G40" s="91">
        <v>512</v>
      </c>
      <c r="H40" s="91">
        <v>140137</v>
      </c>
      <c r="I40" s="91">
        <v>1570</v>
      </c>
      <c r="J40" s="91">
        <v>207842</v>
      </c>
      <c r="K40" s="91">
        <v>1211</v>
      </c>
      <c r="L40" s="91">
        <v>154816</v>
      </c>
    </row>
    <row r="41" spans="1:12" ht="12.75">
      <c r="A41" s="370">
        <v>30</v>
      </c>
      <c r="B41" s="371" t="s">
        <v>929</v>
      </c>
      <c r="C41" s="91">
        <v>2560</v>
      </c>
      <c r="D41" s="91">
        <v>432399</v>
      </c>
      <c r="E41" s="91">
        <v>1697</v>
      </c>
      <c r="F41" s="91">
        <v>270929</v>
      </c>
      <c r="G41" s="91">
        <v>924</v>
      </c>
      <c r="H41" s="91">
        <v>283210</v>
      </c>
      <c r="I41" s="91">
        <v>2560</v>
      </c>
      <c r="J41" s="91">
        <v>420332</v>
      </c>
      <c r="K41" s="91">
        <v>1697</v>
      </c>
      <c r="L41" s="91">
        <v>270929</v>
      </c>
    </row>
    <row r="42" spans="1:12" ht="12.75">
      <c r="A42" s="370">
        <v>31</v>
      </c>
      <c r="B42" s="371" t="s">
        <v>930</v>
      </c>
      <c r="C42" s="91">
        <v>2465</v>
      </c>
      <c r="D42" s="91">
        <v>416839</v>
      </c>
      <c r="E42" s="91">
        <v>2302</v>
      </c>
      <c r="F42" s="91">
        <v>384669</v>
      </c>
      <c r="G42" s="91">
        <v>884</v>
      </c>
      <c r="H42" s="91">
        <v>261505</v>
      </c>
      <c r="I42" s="91">
        <v>2465</v>
      </c>
      <c r="J42" s="91">
        <v>407180</v>
      </c>
      <c r="K42" s="91">
        <v>2302</v>
      </c>
      <c r="L42" s="91">
        <v>384669</v>
      </c>
    </row>
    <row r="43" spans="1:12" ht="12.75">
      <c r="A43" s="370">
        <v>32</v>
      </c>
      <c r="B43" s="371" t="s">
        <v>931</v>
      </c>
      <c r="C43" s="91">
        <v>1478</v>
      </c>
      <c r="D43" s="91">
        <v>269966</v>
      </c>
      <c r="E43" s="91">
        <v>1389</v>
      </c>
      <c r="F43" s="91">
        <v>178841</v>
      </c>
      <c r="G43" s="91">
        <v>495</v>
      </c>
      <c r="H43" s="91">
        <v>172070</v>
      </c>
      <c r="I43" s="91">
        <v>1478</v>
      </c>
      <c r="J43" s="91">
        <v>263890</v>
      </c>
      <c r="K43" s="91">
        <v>1389</v>
      </c>
      <c r="L43" s="91">
        <v>178841</v>
      </c>
    </row>
    <row r="44" spans="1:12" ht="12.75">
      <c r="A44" s="372"/>
      <c r="B44" s="373" t="s">
        <v>85</v>
      </c>
      <c r="C44" s="91">
        <f>SUM(C12:C43)</f>
        <v>45614</v>
      </c>
      <c r="D44" s="91">
        <f aca="true" t="shared" si="0" ref="D44:L44">SUM(D12:D43)</f>
        <v>7340460</v>
      </c>
      <c r="E44" s="91">
        <f t="shared" si="0"/>
        <v>33916</v>
      </c>
      <c r="F44" s="91">
        <f t="shared" si="0"/>
        <v>4961672</v>
      </c>
      <c r="G44" s="91">
        <f t="shared" si="0"/>
        <v>16444</v>
      </c>
      <c r="H44" s="91">
        <f t="shared" si="0"/>
        <v>4779775</v>
      </c>
      <c r="I44" s="91">
        <f t="shared" si="0"/>
        <v>45614</v>
      </c>
      <c r="J44" s="91">
        <f t="shared" si="0"/>
        <v>7175774</v>
      </c>
      <c r="K44" s="91">
        <f t="shared" si="0"/>
        <v>33916</v>
      </c>
      <c r="L44" s="91">
        <f t="shared" si="0"/>
        <v>4961672</v>
      </c>
    </row>
    <row r="45" spans="1:12" ht="13.5" customHeight="1">
      <c r="A45" s="854" t="s">
        <v>986</v>
      </c>
      <c r="B45" s="854"/>
      <c r="C45" s="854"/>
      <c r="D45" s="854"/>
      <c r="E45" s="854"/>
      <c r="F45" s="854"/>
      <c r="G45" s="854"/>
      <c r="H45" s="854"/>
      <c r="I45" s="854"/>
      <c r="J45" s="854"/>
      <c r="K45" s="854"/>
      <c r="L45" s="854"/>
    </row>
    <row r="46" spans="1:12" ht="12.75">
      <c r="A46" s="83"/>
      <c r="B46" s="83"/>
      <c r="C46" s="83"/>
      <c r="D46" s="83"/>
      <c r="E46" s="83"/>
      <c r="F46" s="83"/>
      <c r="G46" s="83"/>
      <c r="H46" s="83"/>
      <c r="I46" s="83"/>
      <c r="J46" s="83"/>
      <c r="K46" s="83"/>
      <c r="L46" s="83"/>
    </row>
    <row r="47" spans="1:12" ht="12.75">
      <c r="A47" s="83"/>
      <c r="B47" s="83"/>
      <c r="C47" s="83"/>
      <c r="D47" s="83"/>
      <c r="E47" s="83"/>
      <c r="F47" s="83"/>
      <c r="G47" s="83"/>
      <c r="H47" s="83"/>
      <c r="I47" s="83"/>
      <c r="J47" s="83"/>
      <c r="K47" s="83"/>
      <c r="L47" s="83"/>
    </row>
    <row r="48" spans="6:13" ht="15">
      <c r="F48" s="14"/>
      <c r="G48" s="14"/>
      <c r="H48" s="13"/>
      <c r="I48" s="619" t="s">
        <v>887</v>
      </c>
      <c r="J48" s="619"/>
      <c r="K48" s="619"/>
      <c r="L48" s="619"/>
      <c r="M48" s="619"/>
    </row>
    <row r="49" spans="1:13" ht="15">
      <c r="A49" s="393"/>
      <c r="B49" s="393"/>
      <c r="C49" s="393"/>
      <c r="D49" s="393"/>
      <c r="E49" s="393"/>
      <c r="F49" s="394"/>
      <c r="G49" s="394"/>
      <c r="H49" s="13"/>
      <c r="I49" s="619" t="s">
        <v>888</v>
      </c>
      <c r="J49" s="619"/>
      <c r="K49" s="619"/>
      <c r="L49" s="619"/>
      <c r="M49" s="619"/>
    </row>
    <row r="50" spans="1:13" ht="12.75">
      <c r="A50" s="83"/>
      <c r="B50" s="83"/>
      <c r="C50" s="83"/>
      <c r="D50" s="83"/>
      <c r="E50" s="83"/>
      <c r="F50" s="162"/>
      <c r="G50" s="162"/>
      <c r="H50" s="14"/>
      <c r="I50" s="14"/>
      <c r="J50" s="14"/>
      <c r="K50" s="642"/>
      <c r="L50" s="642"/>
      <c r="M50" s="643"/>
    </row>
    <row r="51" spans="1:13" ht="15.75">
      <c r="A51" s="97"/>
      <c r="B51" s="97"/>
      <c r="C51" s="97"/>
      <c r="D51" s="97"/>
      <c r="E51" s="97"/>
      <c r="F51" s="97"/>
      <c r="G51" s="97"/>
      <c r="H51" s="645" t="s">
        <v>889</v>
      </c>
      <c r="I51" s="645"/>
      <c r="J51" s="79"/>
      <c r="K51" s="79"/>
      <c r="L51" s="79"/>
      <c r="M51" s="79"/>
    </row>
    <row r="52" spans="1:13" ht="15.75" customHeight="1">
      <c r="A52" s="134"/>
      <c r="B52" s="134"/>
      <c r="C52" s="134"/>
      <c r="D52" s="134"/>
      <c r="E52" s="134"/>
      <c r="F52" s="134"/>
      <c r="G52" s="134"/>
      <c r="H52" s="79"/>
      <c r="I52" s="79"/>
      <c r="J52" s="79"/>
      <c r="K52" s="79"/>
      <c r="L52" s="79"/>
      <c r="M52" s="79"/>
    </row>
    <row r="53" spans="1:13" ht="15" customHeight="1">
      <c r="A53" s="134"/>
      <c r="B53" s="134"/>
      <c r="C53" s="134"/>
      <c r="D53" s="134"/>
      <c r="E53" s="134"/>
      <c r="F53" s="134"/>
      <c r="G53" s="134"/>
      <c r="H53" s="13"/>
      <c r="I53" s="619" t="s">
        <v>890</v>
      </c>
      <c r="J53" s="619"/>
      <c r="K53" s="619"/>
      <c r="L53" s="619"/>
      <c r="M53" s="619"/>
    </row>
    <row r="54" spans="1:13" ht="12.75">
      <c r="A54" s="83"/>
      <c r="B54" s="83"/>
      <c r="C54" s="83"/>
      <c r="D54" s="83"/>
      <c r="E54" s="83"/>
      <c r="F54" s="162"/>
      <c r="G54" s="14"/>
      <c r="H54" s="14"/>
      <c r="I54" s="14"/>
      <c r="J54" s="14"/>
      <c r="K54" s="14"/>
      <c r="L54" s="14"/>
      <c r="M54" s="14"/>
    </row>
    <row r="55" spans="6:13" ht="12.75">
      <c r="F55" s="14"/>
      <c r="G55" s="14"/>
      <c r="H55" s="14"/>
      <c r="I55" s="14"/>
      <c r="J55" s="14"/>
      <c r="K55" s="14"/>
      <c r="L55" s="14"/>
      <c r="M55" s="14"/>
    </row>
  </sheetData>
  <sheetProtection/>
  <mergeCells count="20">
    <mergeCell ref="H51:I51"/>
    <mergeCell ref="I53:M53"/>
    <mergeCell ref="K1:L1"/>
    <mergeCell ref="G9:H9"/>
    <mergeCell ref="K9:L9"/>
    <mergeCell ref="K8:L8"/>
    <mergeCell ref="I48:M48"/>
    <mergeCell ref="A45:L45"/>
    <mergeCell ref="I49:M49"/>
    <mergeCell ref="K50:M50"/>
    <mergeCell ref="B9:B10"/>
    <mergeCell ref="A9:A10"/>
    <mergeCell ref="C9:C10"/>
    <mergeCell ref="A2:H2"/>
    <mergeCell ref="A3:H3"/>
    <mergeCell ref="A7:B7"/>
    <mergeCell ref="A5:L5"/>
    <mergeCell ref="D9:D10"/>
    <mergeCell ref="E9:F9"/>
    <mergeCell ref="I9:J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8" r:id="rId1"/>
  <colBreaks count="1" manualBreakCount="1">
    <brk id="12" max="37" man="1"/>
  </colBreaks>
</worksheet>
</file>

<file path=xl/worksheets/sheet45.xml><?xml version="1.0" encoding="utf-8"?>
<worksheet xmlns="http://schemas.openxmlformats.org/spreadsheetml/2006/main" xmlns:r="http://schemas.openxmlformats.org/officeDocument/2006/relationships">
  <sheetPr>
    <pageSetUpPr fitToPage="1"/>
  </sheetPr>
  <dimension ref="A1:G53"/>
  <sheetViews>
    <sheetView view="pageBreakPreview" zoomScaleSheetLayoutView="100" zoomScalePageLayoutView="0" workbookViewId="0" topLeftCell="A1">
      <selection activeCell="A7" sqref="A7:B7"/>
    </sheetView>
  </sheetViews>
  <sheetFormatPr defaultColWidth="8.8515625" defaultRowHeight="12.75"/>
  <cols>
    <col min="1" max="1" width="11.140625" style="83" customWidth="1"/>
    <col min="2" max="2" width="19.140625" style="83" customWidth="1"/>
    <col min="3" max="3" width="20.57421875" style="83" customWidth="1"/>
    <col min="4" max="4" width="22.28125" style="83" customWidth="1"/>
    <col min="5" max="5" width="25.421875" style="83" customWidth="1"/>
    <col min="6" max="6" width="27.421875" style="83" customWidth="1"/>
    <col min="7" max="16384" width="8.8515625" style="83" customWidth="1"/>
  </cols>
  <sheetData>
    <row r="1" spans="4:6" ht="12.75" customHeight="1">
      <c r="D1" s="285"/>
      <c r="E1" s="285"/>
      <c r="F1" s="286" t="s">
        <v>94</v>
      </c>
    </row>
    <row r="2" spans="2:6" ht="15" customHeight="1">
      <c r="B2" s="890" t="s">
        <v>0</v>
      </c>
      <c r="C2" s="890"/>
      <c r="D2" s="890"/>
      <c r="E2" s="890"/>
      <c r="F2" s="890"/>
    </row>
    <row r="3" spans="2:6" ht="20.25">
      <c r="B3" s="684" t="s">
        <v>690</v>
      </c>
      <c r="C3" s="684"/>
      <c r="D3" s="684"/>
      <c r="E3" s="684"/>
      <c r="F3" s="684"/>
    </row>
    <row r="4" ht="11.25" customHeight="1"/>
    <row r="5" spans="1:6" ht="12.75">
      <c r="A5" s="892" t="s">
        <v>433</v>
      </c>
      <c r="B5" s="892"/>
      <c r="C5" s="892"/>
      <c r="D5" s="892"/>
      <c r="E5" s="892"/>
      <c r="F5" s="892"/>
    </row>
    <row r="6" spans="1:6" ht="8.25" customHeight="1">
      <c r="A6" s="85"/>
      <c r="B6" s="85"/>
      <c r="C6" s="85"/>
      <c r="D6" s="85"/>
      <c r="E6" s="85"/>
      <c r="F6" s="85"/>
    </row>
    <row r="7" spans="1:2" ht="18" customHeight="1">
      <c r="A7" s="635" t="s">
        <v>1011</v>
      </c>
      <c r="B7" s="635"/>
    </row>
    <row r="8" ht="18" customHeight="1" hidden="1">
      <c r="A8" s="86" t="s">
        <v>1</v>
      </c>
    </row>
    <row r="9" spans="1:6" ht="30" customHeight="1">
      <c r="A9" s="888" t="s">
        <v>2</v>
      </c>
      <c r="B9" s="888" t="s">
        <v>3</v>
      </c>
      <c r="C9" s="893" t="s">
        <v>429</v>
      </c>
      <c r="D9" s="894"/>
      <c r="E9" s="895" t="s">
        <v>432</v>
      </c>
      <c r="F9" s="895"/>
    </row>
    <row r="10" spans="1:7" s="98" customFormat="1" ht="25.5">
      <c r="A10" s="888"/>
      <c r="B10" s="888"/>
      <c r="C10" s="88" t="s">
        <v>430</v>
      </c>
      <c r="D10" s="88" t="s">
        <v>431</v>
      </c>
      <c r="E10" s="88" t="s">
        <v>430</v>
      </c>
      <c r="F10" s="88" t="s">
        <v>431</v>
      </c>
      <c r="G10" s="116"/>
    </row>
    <row r="11" spans="1:6" s="162" customFormat="1" ht="12.75">
      <c r="A11" s="335">
        <v>1</v>
      </c>
      <c r="B11" s="335">
        <v>2</v>
      </c>
      <c r="C11" s="335">
        <v>3</v>
      </c>
      <c r="D11" s="335">
        <v>4</v>
      </c>
      <c r="E11" s="335">
        <v>5</v>
      </c>
      <c r="F11" s="335">
        <v>6</v>
      </c>
    </row>
    <row r="12" spans="1:6" ht="12.75">
      <c r="A12" s="370">
        <v>1</v>
      </c>
      <c r="B12" s="371" t="s">
        <v>900</v>
      </c>
      <c r="C12" s="91">
        <v>607</v>
      </c>
      <c r="D12" s="91">
        <v>578</v>
      </c>
      <c r="E12" s="91">
        <v>65</v>
      </c>
      <c r="F12" s="91">
        <v>24</v>
      </c>
    </row>
    <row r="13" spans="1:6" ht="12.75">
      <c r="A13" s="370">
        <v>2</v>
      </c>
      <c r="B13" s="371" t="s">
        <v>901</v>
      </c>
      <c r="C13" s="91">
        <v>325</v>
      </c>
      <c r="D13" s="91">
        <v>307</v>
      </c>
      <c r="E13" s="91">
        <v>358</v>
      </c>
      <c r="F13" s="91">
        <v>206</v>
      </c>
    </row>
    <row r="14" spans="1:6" ht="12.75">
      <c r="A14" s="370">
        <v>3</v>
      </c>
      <c r="B14" s="371" t="s">
        <v>902</v>
      </c>
      <c r="C14" s="91">
        <v>1207</v>
      </c>
      <c r="D14" s="91">
        <v>1156</v>
      </c>
      <c r="E14" s="91">
        <v>177</v>
      </c>
      <c r="F14" s="91">
        <v>130</v>
      </c>
    </row>
    <row r="15" spans="1:6" ht="12.75">
      <c r="A15" s="370">
        <v>4</v>
      </c>
      <c r="B15" s="371" t="s">
        <v>903</v>
      </c>
      <c r="C15" s="91">
        <v>1442</v>
      </c>
      <c r="D15" s="91">
        <v>1318</v>
      </c>
      <c r="E15" s="91">
        <v>271</v>
      </c>
      <c r="F15" s="91">
        <v>136</v>
      </c>
    </row>
    <row r="16" spans="1:6" ht="12.75">
      <c r="A16" s="370">
        <v>5</v>
      </c>
      <c r="B16" s="371" t="s">
        <v>904</v>
      </c>
      <c r="C16" s="91">
        <v>1376</v>
      </c>
      <c r="D16" s="91">
        <v>1339</v>
      </c>
      <c r="E16" s="91">
        <v>18</v>
      </c>
      <c r="F16" s="91">
        <v>0</v>
      </c>
    </row>
    <row r="17" spans="1:6" ht="12.75">
      <c r="A17" s="370">
        <v>6</v>
      </c>
      <c r="B17" s="371" t="s">
        <v>905</v>
      </c>
      <c r="C17" s="91">
        <v>1322</v>
      </c>
      <c r="D17" s="91">
        <v>1254</v>
      </c>
      <c r="E17" s="91">
        <v>335</v>
      </c>
      <c r="F17" s="91">
        <v>104</v>
      </c>
    </row>
    <row r="18" spans="1:6" ht="12.75">
      <c r="A18" s="370">
        <v>7</v>
      </c>
      <c r="B18" s="371" t="s">
        <v>906</v>
      </c>
      <c r="C18" s="91">
        <v>1278</v>
      </c>
      <c r="D18" s="91">
        <v>1239</v>
      </c>
      <c r="E18" s="91">
        <v>124</v>
      </c>
      <c r="F18" s="91">
        <v>60</v>
      </c>
    </row>
    <row r="19" spans="1:6" ht="12.75">
      <c r="A19" s="370">
        <v>8</v>
      </c>
      <c r="B19" s="371" t="s">
        <v>907</v>
      </c>
      <c r="C19" s="91">
        <v>1440</v>
      </c>
      <c r="D19" s="91">
        <v>1353</v>
      </c>
      <c r="E19" s="91">
        <v>243</v>
      </c>
      <c r="F19" s="91">
        <v>123</v>
      </c>
    </row>
    <row r="20" spans="1:6" ht="12.75">
      <c r="A20" s="370">
        <v>9</v>
      </c>
      <c r="B20" s="371" t="s">
        <v>908</v>
      </c>
      <c r="C20" s="91">
        <v>515</v>
      </c>
      <c r="D20" s="91">
        <v>492</v>
      </c>
      <c r="E20" s="91">
        <v>292</v>
      </c>
      <c r="F20" s="91">
        <v>100</v>
      </c>
    </row>
    <row r="21" spans="1:6" ht="12.75">
      <c r="A21" s="370">
        <v>10</v>
      </c>
      <c r="B21" s="371" t="s">
        <v>909</v>
      </c>
      <c r="C21" s="91">
        <v>820</v>
      </c>
      <c r="D21" s="91">
        <v>770</v>
      </c>
      <c r="E21" s="91">
        <v>61</v>
      </c>
      <c r="F21" s="91">
        <v>35</v>
      </c>
    </row>
    <row r="22" spans="1:6" ht="12.75">
      <c r="A22" s="370">
        <v>11</v>
      </c>
      <c r="B22" s="371" t="s">
        <v>910</v>
      </c>
      <c r="C22" s="91">
        <v>1705</v>
      </c>
      <c r="D22" s="91">
        <v>1647</v>
      </c>
      <c r="E22" s="91">
        <v>25</v>
      </c>
      <c r="F22" s="91">
        <v>3</v>
      </c>
    </row>
    <row r="23" spans="1:6" ht="12.75">
      <c r="A23" s="370">
        <v>12</v>
      </c>
      <c r="B23" s="371" t="s">
        <v>911</v>
      </c>
      <c r="C23" s="91">
        <v>1240</v>
      </c>
      <c r="D23" s="91">
        <v>1165</v>
      </c>
      <c r="E23" s="91">
        <v>314</v>
      </c>
      <c r="F23" s="91">
        <v>109</v>
      </c>
    </row>
    <row r="24" spans="1:6" ht="12.75">
      <c r="A24" s="370">
        <v>13</v>
      </c>
      <c r="B24" s="371" t="s">
        <v>912</v>
      </c>
      <c r="C24" s="91">
        <v>934</v>
      </c>
      <c r="D24" s="91">
        <v>894</v>
      </c>
      <c r="E24" s="91">
        <v>323</v>
      </c>
      <c r="F24" s="91">
        <v>70</v>
      </c>
    </row>
    <row r="25" spans="1:6" ht="12.75">
      <c r="A25" s="370">
        <v>14</v>
      </c>
      <c r="B25" s="371" t="s">
        <v>913</v>
      </c>
      <c r="C25" s="91">
        <v>1006</v>
      </c>
      <c r="D25" s="91">
        <v>986</v>
      </c>
      <c r="E25" s="91">
        <v>88</v>
      </c>
      <c r="F25" s="91">
        <v>55</v>
      </c>
    </row>
    <row r="26" spans="1:6" ht="12.75">
      <c r="A26" s="370">
        <v>15</v>
      </c>
      <c r="B26" s="371" t="s">
        <v>914</v>
      </c>
      <c r="C26" s="91">
        <v>418</v>
      </c>
      <c r="D26" s="91">
        <v>398</v>
      </c>
      <c r="E26" s="91">
        <v>128</v>
      </c>
      <c r="F26" s="91">
        <v>64</v>
      </c>
    </row>
    <row r="27" spans="1:6" ht="12.75">
      <c r="A27" s="370">
        <v>16</v>
      </c>
      <c r="B27" s="371" t="s">
        <v>915</v>
      </c>
      <c r="C27" s="91">
        <v>356</v>
      </c>
      <c r="D27" s="91">
        <v>338</v>
      </c>
      <c r="E27" s="91">
        <v>60</v>
      </c>
      <c r="F27" s="91">
        <v>29</v>
      </c>
    </row>
    <row r="28" spans="1:6" ht="12.75">
      <c r="A28" s="370">
        <v>17</v>
      </c>
      <c r="B28" s="371" t="s">
        <v>916</v>
      </c>
      <c r="C28" s="91">
        <v>1565</v>
      </c>
      <c r="D28" s="91">
        <v>1513</v>
      </c>
      <c r="E28" s="91">
        <v>111</v>
      </c>
      <c r="F28" s="91">
        <v>46</v>
      </c>
    </row>
    <row r="29" spans="1:6" ht="12.75">
      <c r="A29" s="370">
        <v>18</v>
      </c>
      <c r="B29" s="371" t="s">
        <v>917</v>
      </c>
      <c r="C29" s="91">
        <v>1063</v>
      </c>
      <c r="D29" s="91">
        <v>1028</v>
      </c>
      <c r="E29" s="91">
        <v>249</v>
      </c>
      <c r="F29" s="91">
        <v>133</v>
      </c>
    </row>
    <row r="30" spans="1:6" ht="12.75">
      <c r="A30" s="370">
        <v>19</v>
      </c>
      <c r="B30" s="371" t="s">
        <v>918</v>
      </c>
      <c r="C30" s="91">
        <v>1752</v>
      </c>
      <c r="D30" s="91">
        <v>1689</v>
      </c>
      <c r="E30" s="91">
        <v>123</v>
      </c>
      <c r="F30" s="91">
        <v>48</v>
      </c>
    </row>
    <row r="31" spans="1:6" ht="12.75">
      <c r="A31" s="370">
        <v>20</v>
      </c>
      <c r="B31" s="371" t="s">
        <v>919</v>
      </c>
      <c r="C31" s="91">
        <v>1115</v>
      </c>
      <c r="D31" s="91">
        <v>1046</v>
      </c>
      <c r="E31" s="91">
        <v>236</v>
      </c>
      <c r="F31" s="91">
        <v>97</v>
      </c>
    </row>
    <row r="32" spans="1:6" ht="12.75">
      <c r="A32" s="370">
        <v>21</v>
      </c>
      <c r="B32" s="371" t="s">
        <v>920</v>
      </c>
      <c r="C32" s="91">
        <v>1377</v>
      </c>
      <c r="D32" s="91">
        <v>1330</v>
      </c>
      <c r="E32" s="91">
        <v>299</v>
      </c>
      <c r="F32" s="91">
        <v>160</v>
      </c>
    </row>
    <row r="33" spans="1:6" ht="12.75">
      <c r="A33" s="370">
        <v>22</v>
      </c>
      <c r="B33" s="371" t="s">
        <v>921</v>
      </c>
      <c r="C33" s="91">
        <v>530</v>
      </c>
      <c r="D33" s="91">
        <v>521</v>
      </c>
      <c r="E33" s="91">
        <v>238</v>
      </c>
      <c r="F33" s="91">
        <v>131</v>
      </c>
    </row>
    <row r="34" spans="1:6" ht="12.75">
      <c r="A34" s="370">
        <v>23</v>
      </c>
      <c r="B34" s="371" t="s">
        <v>922</v>
      </c>
      <c r="C34" s="91">
        <v>1292</v>
      </c>
      <c r="D34" s="91">
        <v>1206</v>
      </c>
      <c r="E34" s="91">
        <v>363</v>
      </c>
      <c r="F34" s="91">
        <v>157</v>
      </c>
    </row>
    <row r="35" spans="1:6" ht="12.75">
      <c r="A35" s="370">
        <v>24</v>
      </c>
      <c r="B35" s="371" t="s">
        <v>923</v>
      </c>
      <c r="C35" s="91">
        <v>1469</v>
      </c>
      <c r="D35" s="91">
        <v>1423</v>
      </c>
      <c r="E35" s="91">
        <v>193</v>
      </c>
      <c r="F35" s="91">
        <v>73</v>
      </c>
    </row>
    <row r="36" spans="1:6" ht="12.75">
      <c r="A36" s="370">
        <v>25</v>
      </c>
      <c r="B36" s="371" t="s">
        <v>924</v>
      </c>
      <c r="C36" s="91">
        <v>944</v>
      </c>
      <c r="D36" s="91">
        <v>896</v>
      </c>
      <c r="E36" s="91">
        <v>126</v>
      </c>
      <c r="F36" s="91">
        <v>66</v>
      </c>
    </row>
    <row r="37" spans="1:6" ht="12.75">
      <c r="A37" s="370">
        <v>26</v>
      </c>
      <c r="B37" s="371" t="s">
        <v>925</v>
      </c>
      <c r="C37" s="91">
        <v>932</v>
      </c>
      <c r="D37" s="91">
        <v>876</v>
      </c>
      <c r="E37" s="91">
        <v>1287</v>
      </c>
      <c r="F37" s="91">
        <v>705</v>
      </c>
    </row>
    <row r="38" spans="1:6" ht="12.75">
      <c r="A38" s="370">
        <v>27</v>
      </c>
      <c r="B38" s="371" t="s">
        <v>926</v>
      </c>
      <c r="C38" s="91">
        <v>1325</v>
      </c>
      <c r="D38" s="91">
        <v>1274</v>
      </c>
      <c r="E38" s="91">
        <v>82</v>
      </c>
      <c r="F38" s="91">
        <v>47</v>
      </c>
    </row>
    <row r="39" spans="1:6" ht="12.75">
      <c r="A39" s="370">
        <v>28</v>
      </c>
      <c r="B39" s="371" t="s">
        <v>927</v>
      </c>
      <c r="C39" s="91">
        <v>2000</v>
      </c>
      <c r="D39" s="91">
        <v>1922</v>
      </c>
      <c r="E39" s="91">
        <v>174</v>
      </c>
      <c r="F39" s="91">
        <v>74</v>
      </c>
    </row>
    <row r="40" spans="1:6" ht="12.75">
      <c r="A40" s="370">
        <v>29</v>
      </c>
      <c r="B40" s="371" t="s">
        <v>928</v>
      </c>
      <c r="C40" s="91">
        <v>712</v>
      </c>
      <c r="D40" s="91">
        <v>679</v>
      </c>
      <c r="E40" s="91">
        <v>862</v>
      </c>
      <c r="F40" s="91">
        <v>124</v>
      </c>
    </row>
    <row r="41" spans="1:6" ht="12.75">
      <c r="A41" s="370">
        <v>30</v>
      </c>
      <c r="B41" s="371" t="s">
        <v>929</v>
      </c>
      <c r="C41" s="91">
        <v>2250</v>
      </c>
      <c r="D41" s="91">
        <v>2082</v>
      </c>
      <c r="E41" s="91">
        <v>322</v>
      </c>
      <c r="F41" s="91">
        <v>153</v>
      </c>
    </row>
    <row r="42" spans="1:6" ht="12.75">
      <c r="A42" s="370">
        <v>31</v>
      </c>
      <c r="B42" s="371" t="s">
        <v>930</v>
      </c>
      <c r="C42" s="91">
        <v>2150</v>
      </c>
      <c r="D42" s="91">
        <v>2040</v>
      </c>
      <c r="E42" s="91">
        <v>317</v>
      </c>
      <c r="F42" s="91">
        <v>139</v>
      </c>
    </row>
    <row r="43" spans="1:6" ht="12.75">
      <c r="A43" s="370">
        <v>32</v>
      </c>
      <c r="B43" s="371" t="s">
        <v>931</v>
      </c>
      <c r="C43" s="91">
        <v>993</v>
      </c>
      <c r="D43" s="91">
        <v>962</v>
      </c>
      <c r="E43" s="91">
        <v>492</v>
      </c>
      <c r="F43" s="91">
        <v>314</v>
      </c>
    </row>
    <row r="44" spans="1:6" ht="12.75">
      <c r="A44" s="372"/>
      <c r="B44" s="373" t="s">
        <v>85</v>
      </c>
      <c r="C44" s="91">
        <f>SUM(C12:C43)</f>
        <v>37460</v>
      </c>
      <c r="D44" s="91">
        <f>SUM(D12:D43)</f>
        <v>35721</v>
      </c>
      <c r="E44" s="91">
        <f>SUM(E12:E43)</f>
        <v>8356</v>
      </c>
      <c r="F44" s="91">
        <f>SUM(F12:F43)</f>
        <v>3715</v>
      </c>
    </row>
    <row r="45" spans="1:6" ht="12.75">
      <c r="A45" s="95"/>
      <c r="B45" s="96"/>
      <c r="C45" s="96"/>
      <c r="D45" s="96"/>
      <c r="E45" s="96"/>
      <c r="F45" s="96"/>
    </row>
    <row r="46" spans="2:7" ht="15">
      <c r="B46" s="13"/>
      <c r="C46" s="619" t="s">
        <v>887</v>
      </c>
      <c r="D46" s="619"/>
      <c r="E46" s="619"/>
      <c r="F46" s="619"/>
      <c r="G46" s="619"/>
    </row>
    <row r="47" spans="1:7" ht="15.75" customHeight="1">
      <c r="A47" s="97"/>
      <c r="B47" s="13"/>
      <c r="C47" s="619" t="s">
        <v>888</v>
      </c>
      <c r="D47" s="619"/>
      <c r="E47" s="619"/>
      <c r="F47" s="619"/>
      <c r="G47" s="619"/>
    </row>
    <row r="48" spans="1:7" ht="15" customHeight="1">
      <c r="A48" s="134"/>
      <c r="B48" s="14"/>
      <c r="C48" s="14"/>
      <c r="D48" s="14"/>
      <c r="E48" s="642"/>
      <c r="F48" s="642"/>
      <c r="G48" s="643"/>
    </row>
    <row r="49" spans="1:7" ht="15.75">
      <c r="A49" s="134"/>
      <c r="B49" s="645" t="s">
        <v>889</v>
      </c>
      <c r="C49" s="645"/>
      <c r="D49" s="79"/>
      <c r="E49" s="79"/>
      <c r="F49" s="79"/>
      <c r="G49" s="79"/>
    </row>
    <row r="50" spans="2:7" ht="12.75">
      <c r="B50" s="79"/>
      <c r="C50" s="79"/>
      <c r="D50" s="79"/>
      <c r="E50" s="79"/>
      <c r="F50" s="79"/>
      <c r="G50" s="79"/>
    </row>
    <row r="51" spans="1:7" ht="15">
      <c r="A51" s="395"/>
      <c r="B51" s="13"/>
      <c r="C51" s="619" t="s">
        <v>890</v>
      </c>
      <c r="D51" s="619"/>
      <c r="E51" s="619"/>
      <c r="F51" s="619"/>
      <c r="G51" s="619"/>
    </row>
    <row r="52" spans="2:7" ht="12.75">
      <c r="B52" s="529"/>
      <c r="C52" s="529"/>
      <c r="D52" s="529"/>
      <c r="E52" s="529"/>
      <c r="F52" s="529"/>
      <c r="G52" s="529"/>
    </row>
    <row r="53" spans="2:7" ht="12.75">
      <c r="B53" s="530"/>
      <c r="C53" s="530"/>
      <c r="D53" s="530"/>
      <c r="E53" s="530"/>
      <c r="F53" s="530"/>
      <c r="G53" s="530"/>
    </row>
  </sheetData>
  <sheetProtection/>
  <mergeCells count="13">
    <mergeCell ref="C51:G51"/>
    <mergeCell ref="B9:B10"/>
    <mergeCell ref="C46:G46"/>
    <mergeCell ref="C47:G47"/>
    <mergeCell ref="E48:G48"/>
    <mergeCell ref="B49:C49"/>
    <mergeCell ref="A7:B7"/>
    <mergeCell ref="B3:F3"/>
    <mergeCell ref="B2:F2"/>
    <mergeCell ref="A5:F5"/>
    <mergeCell ref="C9:D9"/>
    <mergeCell ref="E9:F9"/>
    <mergeCell ref="A9:A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7" r:id="rId1"/>
</worksheet>
</file>

<file path=xl/worksheets/sheet46.xml><?xml version="1.0" encoding="utf-8"?>
<worksheet xmlns="http://schemas.openxmlformats.org/spreadsheetml/2006/main" xmlns:r="http://schemas.openxmlformats.org/officeDocument/2006/relationships">
  <sheetPr>
    <pageSetUpPr fitToPage="1"/>
  </sheetPr>
  <dimension ref="A1:M34"/>
  <sheetViews>
    <sheetView view="pageBreakPreview" zoomScaleNormal="85" zoomScaleSheetLayoutView="100" zoomScalePageLayoutView="0" workbookViewId="0" topLeftCell="A1">
      <selection activeCell="A5" sqref="A5:B5"/>
    </sheetView>
  </sheetViews>
  <sheetFormatPr defaultColWidth="9.140625" defaultRowHeight="12.75"/>
  <cols>
    <col min="2" max="2" width="13.140625" style="0" customWidth="1"/>
    <col min="3" max="3" width="16.421875" style="0" customWidth="1"/>
    <col min="4" max="4" width="10.8515625" style="0" customWidth="1"/>
    <col min="5" max="5" width="13.7109375" style="0" customWidth="1"/>
    <col min="6" max="6" width="14.28125" style="0" customWidth="1"/>
    <col min="7" max="7" width="11.421875" style="0" customWidth="1"/>
    <col min="8" max="8" width="15.421875" style="0" customWidth="1"/>
    <col min="9" max="9" width="16.28125" style="0" customWidth="1"/>
    <col min="10" max="10" width="21.140625" style="0" customWidth="1"/>
  </cols>
  <sheetData>
    <row r="1" spans="1:13" ht="15">
      <c r="A1" s="83"/>
      <c r="B1" s="83"/>
      <c r="C1" s="83"/>
      <c r="D1" s="783"/>
      <c r="E1" s="783"/>
      <c r="F1" s="38"/>
      <c r="G1" s="783" t="s">
        <v>435</v>
      </c>
      <c r="H1" s="783"/>
      <c r="I1" s="783"/>
      <c r="J1" s="783"/>
      <c r="K1" s="99"/>
      <c r="L1" s="83"/>
      <c r="M1" s="83"/>
    </row>
    <row r="2" spans="1:13" ht="15.75">
      <c r="A2" s="890" t="s">
        <v>0</v>
      </c>
      <c r="B2" s="890"/>
      <c r="C2" s="890"/>
      <c r="D2" s="890"/>
      <c r="E2" s="890"/>
      <c r="F2" s="890"/>
      <c r="G2" s="890"/>
      <c r="H2" s="890"/>
      <c r="I2" s="890"/>
      <c r="J2" s="890"/>
      <c r="K2" s="83"/>
      <c r="L2" s="83"/>
      <c r="M2" s="83"/>
    </row>
    <row r="3" spans="1:13" ht="18">
      <c r="A3" s="126"/>
      <c r="B3" s="126"/>
      <c r="C3" s="896" t="s">
        <v>690</v>
      </c>
      <c r="D3" s="896"/>
      <c r="E3" s="896"/>
      <c r="F3" s="896"/>
      <c r="G3" s="896"/>
      <c r="H3" s="896"/>
      <c r="I3" s="896"/>
      <c r="J3" s="126"/>
      <c r="K3" s="83"/>
      <c r="L3" s="83"/>
      <c r="M3" s="83"/>
    </row>
    <row r="4" spans="1:13" ht="15.75">
      <c r="A4" s="685" t="s">
        <v>434</v>
      </c>
      <c r="B4" s="685"/>
      <c r="C4" s="685"/>
      <c r="D4" s="685"/>
      <c r="E4" s="685"/>
      <c r="F4" s="685"/>
      <c r="G4" s="685"/>
      <c r="H4" s="685"/>
      <c r="I4" s="685"/>
      <c r="J4" s="685"/>
      <c r="K4" s="83"/>
      <c r="L4" s="83"/>
      <c r="M4" s="83"/>
    </row>
    <row r="5" spans="1:13" ht="15.75">
      <c r="A5" s="635" t="s">
        <v>1011</v>
      </c>
      <c r="B5" s="635"/>
      <c r="C5" s="85"/>
      <c r="D5" s="85"/>
      <c r="E5" s="85"/>
      <c r="F5" s="85"/>
      <c r="G5" s="85"/>
      <c r="H5" s="85"/>
      <c r="I5" s="85"/>
      <c r="J5" s="85"/>
      <c r="K5" s="83"/>
      <c r="L5" s="83"/>
      <c r="M5" s="83"/>
    </row>
    <row r="6" spans="1:13" ht="12.75">
      <c r="A6" s="83"/>
      <c r="B6" s="83"/>
      <c r="C6" s="83"/>
      <c r="D6" s="83"/>
      <c r="E6" s="83"/>
      <c r="F6" s="83"/>
      <c r="G6" s="83"/>
      <c r="H6" s="83"/>
      <c r="I6" s="83"/>
      <c r="J6" s="83"/>
      <c r="K6" s="83"/>
      <c r="L6" s="83"/>
      <c r="M6" s="83"/>
    </row>
    <row r="7" spans="1:13" ht="18">
      <c r="A7" s="86"/>
      <c r="B7" s="83"/>
      <c r="C7" s="83"/>
      <c r="D7" s="83"/>
      <c r="E7" s="83"/>
      <c r="F7" s="83"/>
      <c r="G7" s="83"/>
      <c r="H7" s="83"/>
      <c r="I7" s="83"/>
      <c r="J7" s="83"/>
      <c r="K7" s="83"/>
      <c r="L7" s="83"/>
      <c r="M7" s="83"/>
    </row>
    <row r="8" spans="1:13" ht="21.75" customHeight="1">
      <c r="A8" s="908" t="s">
        <v>2</v>
      </c>
      <c r="B8" s="908" t="s">
        <v>3</v>
      </c>
      <c r="C8" s="910" t="s">
        <v>132</v>
      </c>
      <c r="D8" s="911"/>
      <c r="E8" s="911"/>
      <c r="F8" s="911"/>
      <c r="G8" s="911"/>
      <c r="H8" s="911"/>
      <c r="I8" s="911"/>
      <c r="J8" s="912"/>
      <c r="K8" s="83"/>
      <c r="L8" s="83"/>
      <c r="M8" s="83"/>
    </row>
    <row r="9" spans="1:13" ht="39.75" customHeight="1">
      <c r="A9" s="909"/>
      <c r="B9" s="909"/>
      <c r="C9" s="88" t="s">
        <v>188</v>
      </c>
      <c r="D9" s="88" t="s">
        <v>113</v>
      </c>
      <c r="E9" s="88" t="s">
        <v>374</v>
      </c>
      <c r="F9" s="133" t="s">
        <v>158</v>
      </c>
      <c r="G9" s="133" t="s">
        <v>114</v>
      </c>
      <c r="H9" s="153" t="s">
        <v>187</v>
      </c>
      <c r="I9" s="153" t="s">
        <v>851</v>
      </c>
      <c r="J9" s="89" t="s">
        <v>16</v>
      </c>
      <c r="K9" s="98"/>
      <c r="L9" s="98"/>
      <c r="M9" s="98"/>
    </row>
    <row r="10" spans="1:13" s="13" customFormat="1" ht="12.75">
      <c r="A10" s="336">
        <v>1</v>
      </c>
      <c r="B10" s="336">
        <v>2</v>
      </c>
      <c r="C10" s="336">
        <v>3</v>
      </c>
      <c r="D10" s="336">
        <v>4</v>
      </c>
      <c r="E10" s="336">
        <v>5</v>
      </c>
      <c r="F10" s="336">
        <v>6</v>
      </c>
      <c r="G10" s="336">
        <v>7</v>
      </c>
      <c r="H10" s="337">
        <v>8</v>
      </c>
      <c r="I10" s="337">
        <v>9</v>
      </c>
      <c r="J10" s="338">
        <v>10</v>
      </c>
      <c r="K10" s="98"/>
      <c r="L10" s="98"/>
      <c r="M10" s="98"/>
    </row>
    <row r="11" spans="1:13" ht="12.75">
      <c r="A11" s="90">
        <v>1</v>
      </c>
      <c r="B11" s="898" t="s">
        <v>945</v>
      </c>
      <c r="C11" s="899"/>
      <c r="D11" s="899"/>
      <c r="E11" s="899"/>
      <c r="F11" s="899"/>
      <c r="G11" s="899"/>
      <c r="H11" s="899"/>
      <c r="I11" s="899"/>
      <c r="J11" s="900"/>
      <c r="K11" s="83"/>
      <c r="L11" s="83"/>
      <c r="M11" s="83"/>
    </row>
    <row r="12" spans="1:13" ht="12.75">
      <c r="A12" s="90">
        <v>2</v>
      </c>
      <c r="B12" s="901"/>
      <c r="C12" s="902"/>
      <c r="D12" s="902"/>
      <c r="E12" s="902"/>
      <c r="F12" s="902"/>
      <c r="G12" s="902"/>
      <c r="H12" s="902"/>
      <c r="I12" s="902"/>
      <c r="J12" s="903"/>
      <c r="K12" s="83"/>
      <c r="L12" s="83"/>
      <c r="M12" s="83"/>
    </row>
    <row r="13" spans="1:13" ht="12.75">
      <c r="A13" s="90">
        <v>3</v>
      </c>
      <c r="B13" s="901"/>
      <c r="C13" s="902"/>
      <c r="D13" s="902"/>
      <c r="E13" s="902"/>
      <c r="F13" s="902"/>
      <c r="G13" s="902"/>
      <c r="H13" s="902"/>
      <c r="I13" s="902"/>
      <c r="J13" s="903"/>
      <c r="K13" s="83"/>
      <c r="L13" s="83"/>
      <c r="M13" s="83"/>
    </row>
    <row r="14" spans="1:13" ht="12.75">
      <c r="A14" s="90">
        <v>4</v>
      </c>
      <c r="B14" s="901"/>
      <c r="C14" s="902"/>
      <c r="D14" s="902"/>
      <c r="E14" s="902"/>
      <c r="F14" s="902"/>
      <c r="G14" s="902"/>
      <c r="H14" s="902"/>
      <c r="I14" s="902"/>
      <c r="J14" s="903"/>
      <c r="K14" s="83"/>
      <c r="L14" s="83"/>
      <c r="M14" s="83"/>
    </row>
    <row r="15" spans="1:13" ht="12.75">
      <c r="A15" s="90">
        <v>5</v>
      </c>
      <c r="B15" s="901"/>
      <c r="C15" s="902"/>
      <c r="D15" s="902"/>
      <c r="E15" s="902"/>
      <c r="F15" s="902"/>
      <c r="G15" s="902"/>
      <c r="H15" s="902"/>
      <c r="I15" s="902"/>
      <c r="J15" s="903"/>
      <c r="K15" s="83"/>
      <c r="L15" s="83"/>
      <c r="M15" s="83"/>
    </row>
    <row r="16" spans="1:13" ht="12.75">
      <c r="A16" s="90">
        <v>6</v>
      </c>
      <c r="B16" s="901"/>
      <c r="C16" s="902"/>
      <c r="D16" s="902"/>
      <c r="E16" s="902"/>
      <c r="F16" s="902"/>
      <c r="G16" s="902"/>
      <c r="H16" s="902"/>
      <c r="I16" s="902"/>
      <c r="J16" s="903"/>
      <c r="K16" s="83"/>
      <c r="L16" s="83"/>
      <c r="M16" s="83"/>
    </row>
    <row r="17" spans="1:13" ht="12.75">
      <c r="A17" s="90">
        <v>7</v>
      </c>
      <c r="B17" s="901"/>
      <c r="C17" s="902"/>
      <c r="D17" s="902"/>
      <c r="E17" s="902"/>
      <c r="F17" s="902"/>
      <c r="G17" s="902"/>
      <c r="H17" s="902"/>
      <c r="I17" s="902"/>
      <c r="J17" s="903"/>
      <c r="K17" s="83"/>
      <c r="L17" s="83"/>
      <c r="M17" s="83"/>
    </row>
    <row r="18" spans="1:13" ht="12.75">
      <c r="A18" s="90">
        <v>8</v>
      </c>
      <c r="B18" s="901"/>
      <c r="C18" s="902"/>
      <c r="D18" s="902"/>
      <c r="E18" s="902"/>
      <c r="F18" s="902"/>
      <c r="G18" s="902"/>
      <c r="H18" s="902"/>
      <c r="I18" s="902"/>
      <c r="J18" s="903"/>
      <c r="K18" s="83"/>
      <c r="L18" s="83"/>
      <c r="M18" s="83"/>
    </row>
    <row r="19" spans="1:13" ht="12.75">
      <c r="A19" s="90">
        <v>9</v>
      </c>
      <c r="B19" s="904"/>
      <c r="C19" s="905"/>
      <c r="D19" s="905"/>
      <c r="E19" s="905"/>
      <c r="F19" s="905"/>
      <c r="G19" s="905"/>
      <c r="H19" s="905"/>
      <c r="I19" s="905"/>
      <c r="J19" s="906"/>
      <c r="K19" s="83"/>
      <c r="L19" s="83"/>
      <c r="M19" s="83"/>
    </row>
    <row r="20" spans="1:13" ht="12.75">
      <c r="A20" s="90">
        <v>10</v>
      </c>
      <c r="B20" s="91"/>
      <c r="C20" s="91"/>
      <c r="D20" s="91"/>
      <c r="E20" s="91"/>
      <c r="F20" s="91"/>
      <c r="G20" s="91"/>
      <c r="H20" s="154"/>
      <c r="I20" s="154"/>
      <c r="J20" s="92"/>
      <c r="K20" s="83"/>
      <c r="L20" s="83"/>
      <c r="M20" s="83"/>
    </row>
    <row r="21" spans="1:13" ht="12.75">
      <c r="A21" s="94"/>
      <c r="B21" s="83"/>
      <c r="C21" s="83"/>
      <c r="D21" s="83"/>
      <c r="E21" s="83"/>
      <c r="F21" s="83"/>
      <c r="G21" s="83"/>
      <c r="H21" s="83"/>
      <c r="I21" s="83"/>
      <c r="J21" s="83"/>
      <c r="K21" s="83"/>
      <c r="L21" s="83"/>
      <c r="M21" s="83"/>
    </row>
    <row r="22" spans="1:13" ht="12.75">
      <c r="A22" s="83"/>
      <c r="B22" s="83"/>
      <c r="C22" s="83"/>
      <c r="D22" s="83"/>
      <c r="E22" s="83"/>
      <c r="F22" s="83"/>
      <c r="G22" s="83"/>
      <c r="H22" s="83"/>
      <c r="I22" s="83"/>
      <c r="J22" s="83"/>
      <c r="K22" s="83"/>
      <c r="L22" s="83"/>
      <c r="M22" s="83"/>
    </row>
    <row r="23" spans="1:13" ht="15">
      <c r="A23" s="162" t="s">
        <v>115</v>
      </c>
      <c r="B23" s="162"/>
      <c r="C23" s="162"/>
      <c r="D23" s="162"/>
      <c r="E23" s="162"/>
      <c r="F23" s="162"/>
      <c r="G23" s="162"/>
      <c r="H23" s="396"/>
      <c r="I23" s="907" t="s">
        <v>952</v>
      </c>
      <c r="J23" s="907"/>
      <c r="K23" s="83"/>
      <c r="L23" s="83"/>
      <c r="M23" s="83"/>
    </row>
    <row r="24" spans="1:13" ht="15">
      <c r="A24" s="162" t="s">
        <v>189</v>
      </c>
      <c r="B24" s="162"/>
      <c r="C24" s="162"/>
      <c r="D24" s="162"/>
      <c r="E24" s="162"/>
      <c r="F24" s="162"/>
      <c r="G24" s="162"/>
      <c r="H24" s="396"/>
      <c r="I24" s="907" t="s">
        <v>953</v>
      </c>
      <c r="J24" s="907"/>
      <c r="K24" s="83"/>
      <c r="L24" s="83"/>
      <c r="M24" s="83"/>
    </row>
    <row r="25" spans="1:10" ht="15">
      <c r="A25" s="14" t="s">
        <v>116</v>
      </c>
      <c r="B25" s="14"/>
      <c r="C25" s="14"/>
      <c r="D25" s="14"/>
      <c r="E25" s="14"/>
      <c r="F25" s="14"/>
      <c r="G25" s="14"/>
      <c r="H25" s="397"/>
      <c r="I25" s="397"/>
      <c r="J25" s="397"/>
    </row>
    <row r="26" spans="1:13" ht="15">
      <c r="A26" s="915" t="s">
        <v>117</v>
      </c>
      <c r="B26" s="915"/>
      <c r="C26" s="915"/>
      <c r="D26" s="915"/>
      <c r="E26" s="394"/>
      <c r="F26" s="394"/>
      <c r="G26" s="394"/>
      <c r="H26" s="42" t="s">
        <v>954</v>
      </c>
      <c r="I26" s="42"/>
      <c r="J26" s="42"/>
      <c r="K26" s="897"/>
      <c r="L26" s="897"/>
      <c r="M26" s="897"/>
    </row>
    <row r="27" spans="1:13" ht="15">
      <c r="A27" s="916" t="s">
        <v>118</v>
      </c>
      <c r="B27" s="916"/>
      <c r="C27" s="916"/>
      <c r="D27" s="916"/>
      <c r="E27" s="162"/>
      <c r="F27" s="162"/>
      <c r="G27" s="162"/>
      <c r="H27" s="396"/>
      <c r="I27" s="907" t="s">
        <v>955</v>
      </c>
      <c r="J27" s="907"/>
      <c r="K27" s="83"/>
      <c r="L27" s="83"/>
      <c r="M27" s="83"/>
    </row>
    <row r="28" spans="1:13" ht="12.75">
      <c r="A28" s="547" t="s">
        <v>159</v>
      </c>
      <c r="B28" s="547"/>
      <c r="C28" s="547"/>
      <c r="D28" s="547"/>
      <c r="E28" s="162"/>
      <c r="F28" s="162"/>
      <c r="G28" s="162"/>
      <c r="H28" s="162"/>
      <c r="I28" s="162"/>
      <c r="J28" s="162"/>
      <c r="K28" s="83"/>
      <c r="L28" s="83"/>
      <c r="M28" s="83"/>
    </row>
    <row r="29" spans="1:13" ht="12.75">
      <c r="A29" s="547"/>
      <c r="B29" s="547"/>
      <c r="C29" s="547"/>
      <c r="D29" s="547"/>
      <c r="E29" s="162"/>
      <c r="F29" s="162"/>
      <c r="G29" s="162"/>
      <c r="H29" s="162"/>
      <c r="I29" s="162"/>
      <c r="J29" s="162"/>
      <c r="K29" s="83"/>
      <c r="L29" s="83"/>
      <c r="M29" s="83"/>
    </row>
    <row r="30" spans="1:13" ht="15.75">
      <c r="A30" s="97"/>
      <c r="B30" s="97"/>
      <c r="C30" s="97"/>
      <c r="D30" s="97"/>
      <c r="E30" s="97"/>
      <c r="F30" s="97"/>
      <c r="G30" s="97"/>
      <c r="H30" s="97"/>
      <c r="I30" s="97"/>
      <c r="J30" s="134"/>
      <c r="K30" s="134"/>
      <c r="L30" s="83"/>
      <c r="M30" s="83"/>
    </row>
    <row r="31" spans="1:13" ht="15.75">
      <c r="A31" s="914"/>
      <c r="B31" s="914"/>
      <c r="C31" s="914"/>
      <c r="D31" s="914"/>
      <c r="E31" s="914"/>
      <c r="F31" s="914"/>
      <c r="G31" s="914"/>
      <c r="H31" s="914"/>
      <c r="I31" s="914"/>
      <c r="J31" s="914"/>
      <c r="K31" s="83"/>
      <c r="L31" s="83"/>
      <c r="M31" s="83"/>
    </row>
    <row r="32" spans="1:13" ht="15.75" customHeight="1">
      <c r="A32" s="914"/>
      <c r="B32" s="914"/>
      <c r="C32" s="914"/>
      <c r="D32" s="914"/>
      <c r="E32" s="914"/>
      <c r="F32" s="914"/>
      <c r="G32" s="914"/>
      <c r="H32" s="914"/>
      <c r="I32" s="914"/>
      <c r="J32" s="914"/>
      <c r="K32" s="134"/>
      <c r="L32" s="83"/>
      <c r="M32" s="83"/>
    </row>
    <row r="33" spans="1:13" ht="12.75">
      <c r="A33" s="162"/>
      <c r="B33" s="162"/>
      <c r="C33" s="162"/>
      <c r="D33" s="162"/>
      <c r="E33" s="162"/>
      <c r="F33" s="162"/>
      <c r="G33" s="634"/>
      <c r="H33" s="634"/>
      <c r="I33" s="634"/>
      <c r="J33" s="634"/>
      <c r="K33" s="33"/>
      <c r="L33" s="33"/>
      <c r="M33" s="83"/>
    </row>
    <row r="34" spans="1:13" ht="12.75">
      <c r="A34" s="913"/>
      <c r="B34" s="913"/>
      <c r="C34" s="913"/>
      <c r="D34" s="913"/>
      <c r="E34" s="913"/>
      <c r="F34" s="913"/>
      <c r="G34" s="913"/>
      <c r="H34" s="913"/>
      <c r="I34" s="913"/>
      <c r="J34" s="913"/>
      <c r="K34" s="83"/>
      <c r="L34" s="83"/>
      <c r="M34" s="83"/>
    </row>
  </sheetData>
  <sheetProtection/>
  <mergeCells count="20">
    <mergeCell ref="A34:J34"/>
    <mergeCell ref="A31:J31"/>
    <mergeCell ref="A26:D26"/>
    <mergeCell ref="A27:D27"/>
    <mergeCell ref="A32:J32"/>
    <mergeCell ref="G33:J33"/>
    <mergeCell ref="I27:J27"/>
    <mergeCell ref="K26:M26"/>
    <mergeCell ref="B11:J19"/>
    <mergeCell ref="I23:J23"/>
    <mergeCell ref="I24:J24"/>
    <mergeCell ref="A8:A9"/>
    <mergeCell ref="B8:B9"/>
    <mergeCell ref="C8:J8"/>
    <mergeCell ref="D1:E1"/>
    <mergeCell ref="G1:J1"/>
    <mergeCell ref="A2:J2"/>
    <mergeCell ref="A4:J4"/>
    <mergeCell ref="A5:B5"/>
    <mergeCell ref="C3:I3"/>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4" r:id="rId1"/>
</worksheet>
</file>

<file path=xl/worksheets/sheet47.xml><?xml version="1.0" encoding="utf-8"?>
<worksheet xmlns="http://schemas.openxmlformats.org/spreadsheetml/2006/main" xmlns:r="http://schemas.openxmlformats.org/officeDocument/2006/relationships">
  <sheetPr>
    <pageSetUpPr fitToPage="1"/>
  </sheetPr>
  <dimension ref="A1:Z38"/>
  <sheetViews>
    <sheetView view="pageBreakPreview" zoomScale="76" zoomScaleNormal="80" zoomScaleSheetLayoutView="76" zoomScalePageLayoutView="0" workbookViewId="0" topLeftCell="A1">
      <selection activeCell="A7" sqref="A7:B7"/>
    </sheetView>
  </sheetViews>
  <sheetFormatPr defaultColWidth="9.140625" defaultRowHeight="12.75"/>
  <cols>
    <col min="1" max="1" width="6.140625" style="0" customWidth="1"/>
    <col min="2" max="9" width="17.00390625" style="0" customWidth="1"/>
    <col min="10" max="10" width="15.8515625" style="0" customWidth="1"/>
    <col min="11" max="11" width="21.28125" style="0" customWidth="1"/>
    <col min="12" max="12" width="21.421875" style="0" customWidth="1"/>
    <col min="13" max="13" width="18.7109375" style="0" customWidth="1"/>
    <col min="14" max="14" width="12.28125" style="0" customWidth="1"/>
    <col min="15" max="15" width="12.7109375" style="0" customWidth="1"/>
    <col min="16" max="16" width="16.140625" style="0" customWidth="1"/>
  </cols>
  <sheetData>
    <row r="1" spans="1:16" ht="15">
      <c r="A1" s="83"/>
      <c r="B1" s="83"/>
      <c r="C1" s="83"/>
      <c r="D1" s="83"/>
      <c r="E1" s="83"/>
      <c r="F1" s="83"/>
      <c r="G1" s="83"/>
      <c r="H1" s="83"/>
      <c r="I1" s="83"/>
      <c r="J1" s="83"/>
      <c r="K1" s="83"/>
      <c r="L1" s="783" t="s">
        <v>535</v>
      </c>
      <c r="M1" s="783"/>
      <c r="N1" s="99"/>
      <c r="O1" s="83"/>
      <c r="P1" s="83"/>
    </row>
    <row r="2" spans="1:16" ht="15.75">
      <c r="A2" s="890" t="s">
        <v>0</v>
      </c>
      <c r="B2" s="890"/>
      <c r="C2" s="890"/>
      <c r="D2" s="890"/>
      <c r="E2" s="890"/>
      <c r="F2" s="890"/>
      <c r="G2" s="890"/>
      <c r="H2" s="890"/>
      <c r="I2" s="890"/>
      <c r="J2" s="890"/>
      <c r="K2" s="890"/>
      <c r="L2" s="890"/>
      <c r="M2" s="890"/>
      <c r="N2" s="83"/>
      <c r="O2" s="83"/>
      <c r="P2" s="83"/>
    </row>
    <row r="3" spans="1:16" ht="20.25">
      <c r="A3" s="684" t="s">
        <v>690</v>
      </c>
      <c r="B3" s="684"/>
      <c r="C3" s="684"/>
      <c r="D3" s="684"/>
      <c r="E3" s="684"/>
      <c r="F3" s="684"/>
      <c r="G3" s="684"/>
      <c r="H3" s="684"/>
      <c r="I3" s="684"/>
      <c r="J3" s="684"/>
      <c r="K3" s="684"/>
      <c r="L3" s="684"/>
      <c r="M3" s="684"/>
      <c r="N3" s="83"/>
      <c r="O3" s="83"/>
      <c r="P3" s="83"/>
    </row>
    <row r="4" spans="1:16" ht="12.75">
      <c r="A4" s="83"/>
      <c r="B4" s="83"/>
      <c r="C4" s="83"/>
      <c r="D4" s="83"/>
      <c r="E4" s="83"/>
      <c r="F4" s="83"/>
      <c r="G4" s="83"/>
      <c r="H4" s="83"/>
      <c r="I4" s="83"/>
      <c r="J4" s="83"/>
      <c r="K4" s="83"/>
      <c r="L4" s="83"/>
      <c r="M4" s="83"/>
      <c r="N4" s="83"/>
      <c r="O4" s="83"/>
      <c r="P4" s="83"/>
    </row>
    <row r="5" spans="1:16" ht="15.75">
      <c r="A5" s="685" t="s">
        <v>534</v>
      </c>
      <c r="B5" s="685"/>
      <c r="C5" s="685"/>
      <c r="D5" s="685"/>
      <c r="E5" s="685"/>
      <c r="F5" s="685"/>
      <c r="G5" s="685"/>
      <c r="H5" s="685"/>
      <c r="I5" s="685"/>
      <c r="J5" s="685"/>
      <c r="K5" s="685"/>
      <c r="L5" s="685"/>
      <c r="M5" s="685"/>
      <c r="N5" s="83"/>
      <c r="O5" s="83"/>
      <c r="P5" s="83"/>
    </row>
    <row r="6" spans="1:16" ht="12.75">
      <c r="A6" s="83"/>
      <c r="B6" s="83"/>
      <c r="C6" s="83"/>
      <c r="D6" s="83"/>
      <c r="E6" s="83"/>
      <c r="F6" s="83"/>
      <c r="G6" s="83"/>
      <c r="H6" s="83"/>
      <c r="I6" s="83"/>
      <c r="J6" s="83"/>
      <c r="K6" s="83"/>
      <c r="L6" s="83"/>
      <c r="M6" s="83"/>
      <c r="N6" s="83"/>
      <c r="O6" s="83"/>
      <c r="P6" s="83"/>
    </row>
    <row r="7" spans="1:16" ht="12.75">
      <c r="A7" s="635" t="s">
        <v>1011</v>
      </c>
      <c r="B7" s="635"/>
      <c r="C7" s="29"/>
      <c r="D7" s="29"/>
      <c r="E7" s="29"/>
      <c r="F7" s="83"/>
      <c r="G7" s="83"/>
      <c r="H7" s="83"/>
      <c r="I7" s="83"/>
      <c r="J7" s="83"/>
      <c r="K7" s="83"/>
      <c r="L7" s="83"/>
      <c r="M7" s="83"/>
      <c r="N7" s="83"/>
      <c r="O7" s="83"/>
      <c r="P7" s="83"/>
    </row>
    <row r="8" spans="1:16" ht="18">
      <c r="A8" s="86"/>
      <c r="B8" s="86"/>
      <c r="C8" s="86"/>
      <c r="D8" s="86"/>
      <c r="E8" s="86"/>
      <c r="F8" s="83"/>
      <c r="G8" s="83"/>
      <c r="H8" s="83"/>
      <c r="I8" s="83"/>
      <c r="J8" s="83"/>
      <c r="K8" s="83"/>
      <c r="L8" s="83"/>
      <c r="M8" s="83"/>
      <c r="N8" s="83"/>
      <c r="O8" s="83"/>
      <c r="P8" s="83"/>
    </row>
    <row r="9" spans="1:26" ht="19.5" customHeight="1">
      <c r="A9" s="888" t="s">
        <v>2</v>
      </c>
      <c r="B9" s="888" t="s">
        <v>3</v>
      </c>
      <c r="C9" s="917" t="s">
        <v>113</v>
      </c>
      <c r="D9" s="917"/>
      <c r="E9" s="918"/>
      <c r="F9" s="919" t="s">
        <v>114</v>
      </c>
      <c r="G9" s="917"/>
      <c r="H9" s="917"/>
      <c r="I9" s="918"/>
      <c r="J9" s="919" t="s">
        <v>187</v>
      </c>
      <c r="K9" s="917"/>
      <c r="L9" s="917"/>
      <c r="M9" s="918"/>
      <c r="Y9" s="8"/>
      <c r="Z9" s="11"/>
    </row>
    <row r="10" spans="1:13" ht="45.75" customHeight="1">
      <c r="A10" s="888"/>
      <c r="B10" s="888"/>
      <c r="C10" s="136" t="s">
        <v>376</v>
      </c>
      <c r="D10" s="4" t="s">
        <v>373</v>
      </c>
      <c r="E10" s="136" t="s">
        <v>190</v>
      </c>
      <c r="F10" s="4" t="s">
        <v>371</v>
      </c>
      <c r="G10" s="136" t="s">
        <v>372</v>
      </c>
      <c r="H10" s="4" t="s">
        <v>373</v>
      </c>
      <c r="I10" s="136" t="s">
        <v>190</v>
      </c>
      <c r="J10" s="4" t="s">
        <v>375</v>
      </c>
      <c r="K10" s="136" t="s">
        <v>372</v>
      </c>
      <c r="L10" s="4" t="s">
        <v>373</v>
      </c>
      <c r="M10" s="5" t="s">
        <v>190</v>
      </c>
    </row>
    <row r="11" spans="1:13" s="13" customFormat="1" ht="12.75">
      <c r="A11" s="336">
        <v>1</v>
      </c>
      <c r="B11" s="336">
        <v>2</v>
      </c>
      <c r="C11" s="336">
        <v>3</v>
      </c>
      <c r="D11" s="336">
        <v>4</v>
      </c>
      <c r="E11" s="336">
        <v>5</v>
      </c>
      <c r="F11" s="336">
        <v>6</v>
      </c>
      <c r="G11" s="336">
        <v>7</v>
      </c>
      <c r="H11" s="336">
        <v>8</v>
      </c>
      <c r="I11" s="336">
        <v>9</v>
      </c>
      <c r="J11" s="336">
        <v>10</v>
      </c>
      <c r="K11" s="336">
        <v>11</v>
      </c>
      <c r="L11" s="336">
        <v>12</v>
      </c>
      <c r="M11" s="336">
        <v>13</v>
      </c>
    </row>
    <row r="12" spans="1:13" ht="12.75">
      <c r="A12" s="90">
        <v>1</v>
      </c>
      <c r="B12" s="920" t="s">
        <v>946</v>
      </c>
      <c r="C12" s="921"/>
      <c r="D12" s="921"/>
      <c r="E12" s="921"/>
      <c r="F12" s="921"/>
      <c r="G12" s="921"/>
      <c r="H12" s="921"/>
      <c r="I12" s="921"/>
      <c r="J12" s="921"/>
      <c r="K12" s="921"/>
      <c r="L12" s="922"/>
      <c r="M12" s="91"/>
    </row>
    <row r="13" spans="1:13" ht="12.75">
      <c r="A13" s="90">
        <v>2</v>
      </c>
      <c r="B13" s="923"/>
      <c r="C13" s="924"/>
      <c r="D13" s="924"/>
      <c r="E13" s="924"/>
      <c r="F13" s="924"/>
      <c r="G13" s="924"/>
      <c r="H13" s="924"/>
      <c r="I13" s="924"/>
      <c r="J13" s="924"/>
      <c r="K13" s="924"/>
      <c r="L13" s="925"/>
      <c r="M13" s="91"/>
    </row>
    <row r="14" spans="1:13" ht="12.75">
      <c r="A14" s="90">
        <v>3</v>
      </c>
      <c r="B14" s="923"/>
      <c r="C14" s="924"/>
      <c r="D14" s="924"/>
      <c r="E14" s="924"/>
      <c r="F14" s="924"/>
      <c r="G14" s="924"/>
      <c r="H14" s="924"/>
      <c r="I14" s="924"/>
      <c r="J14" s="924"/>
      <c r="K14" s="924"/>
      <c r="L14" s="925"/>
      <c r="M14" s="91"/>
    </row>
    <row r="15" spans="1:13" ht="12.75">
      <c r="A15" s="90">
        <v>4</v>
      </c>
      <c r="B15" s="923"/>
      <c r="C15" s="924"/>
      <c r="D15" s="924"/>
      <c r="E15" s="924"/>
      <c r="F15" s="924"/>
      <c r="G15" s="924"/>
      <c r="H15" s="924"/>
      <c r="I15" s="924"/>
      <c r="J15" s="924"/>
      <c r="K15" s="924"/>
      <c r="L15" s="925"/>
      <c r="M15" s="91"/>
    </row>
    <row r="16" spans="1:13" ht="12.75">
      <c r="A16" s="90">
        <v>5</v>
      </c>
      <c r="B16" s="923"/>
      <c r="C16" s="924"/>
      <c r="D16" s="924"/>
      <c r="E16" s="924"/>
      <c r="F16" s="924"/>
      <c r="G16" s="924"/>
      <c r="H16" s="924"/>
      <c r="I16" s="924"/>
      <c r="J16" s="924"/>
      <c r="K16" s="924"/>
      <c r="L16" s="925"/>
      <c r="M16" s="91"/>
    </row>
    <row r="17" spans="1:13" ht="12.75">
      <c r="A17" s="90">
        <v>6</v>
      </c>
      <c r="B17" s="923"/>
      <c r="C17" s="924"/>
      <c r="D17" s="924"/>
      <c r="E17" s="924"/>
      <c r="F17" s="924"/>
      <c r="G17" s="924"/>
      <c r="H17" s="924"/>
      <c r="I17" s="924"/>
      <c r="J17" s="924"/>
      <c r="K17" s="924"/>
      <c r="L17" s="925"/>
      <c r="M17" s="91"/>
    </row>
    <row r="18" spans="1:13" ht="12.75">
      <c r="A18" s="90">
        <v>7</v>
      </c>
      <c r="B18" s="923"/>
      <c r="C18" s="924"/>
      <c r="D18" s="924"/>
      <c r="E18" s="924"/>
      <c r="F18" s="924"/>
      <c r="G18" s="924"/>
      <c r="H18" s="924"/>
      <c r="I18" s="924"/>
      <c r="J18" s="924"/>
      <c r="K18" s="924"/>
      <c r="L18" s="925"/>
      <c r="M18" s="91"/>
    </row>
    <row r="19" spans="1:13" ht="12.75">
      <c r="A19" s="90">
        <v>8</v>
      </c>
      <c r="B19" s="923"/>
      <c r="C19" s="924"/>
      <c r="D19" s="924"/>
      <c r="E19" s="924"/>
      <c r="F19" s="924"/>
      <c r="G19" s="924"/>
      <c r="H19" s="924"/>
      <c r="I19" s="924"/>
      <c r="J19" s="924"/>
      <c r="K19" s="924"/>
      <c r="L19" s="925"/>
      <c r="M19" s="91"/>
    </row>
    <row r="20" spans="1:13" ht="12.75">
      <c r="A20" s="90">
        <v>9</v>
      </c>
      <c r="B20" s="926"/>
      <c r="C20" s="927"/>
      <c r="D20" s="927"/>
      <c r="E20" s="927"/>
      <c r="F20" s="927"/>
      <c r="G20" s="927"/>
      <c r="H20" s="927"/>
      <c r="I20" s="927"/>
      <c r="J20" s="927"/>
      <c r="K20" s="927"/>
      <c r="L20" s="928"/>
      <c r="M20" s="91"/>
    </row>
    <row r="21" spans="1:13" ht="12.75">
      <c r="A21" s="90">
        <v>10</v>
      </c>
      <c r="B21" s="90"/>
      <c r="C21" s="91"/>
      <c r="D21" s="91"/>
      <c r="E21" s="91"/>
      <c r="F21" s="91"/>
      <c r="G21" s="91"/>
      <c r="H21" s="91"/>
      <c r="I21" s="91"/>
      <c r="J21" s="91"/>
      <c r="K21" s="91"/>
      <c r="L21" s="91"/>
      <c r="M21" s="91"/>
    </row>
    <row r="22" spans="1:13" ht="12.75">
      <c r="A22" s="90">
        <v>11</v>
      </c>
      <c r="B22" s="90"/>
      <c r="C22" s="91"/>
      <c r="D22" s="91"/>
      <c r="E22" s="91"/>
      <c r="F22" s="91"/>
      <c r="G22" s="91"/>
      <c r="H22" s="91"/>
      <c r="I22" s="91"/>
      <c r="J22" s="91"/>
      <c r="K22" s="91"/>
      <c r="L22" s="91"/>
      <c r="M22" s="91"/>
    </row>
    <row r="23" spans="1:13" ht="12.75">
      <c r="A23" s="90">
        <v>12</v>
      </c>
      <c r="B23" s="90"/>
      <c r="C23" s="91"/>
      <c r="D23" s="91"/>
      <c r="E23" s="91"/>
      <c r="F23" s="91"/>
      <c r="G23" s="91"/>
      <c r="H23" s="91"/>
      <c r="I23" s="91"/>
      <c r="J23" s="91"/>
      <c r="K23" s="91"/>
      <c r="L23" s="91"/>
      <c r="M23" s="91"/>
    </row>
    <row r="24" spans="1:13" ht="12.75">
      <c r="A24" s="90">
        <v>13</v>
      </c>
      <c r="B24" s="90"/>
      <c r="C24" s="91"/>
      <c r="D24" s="91"/>
      <c r="E24" s="91"/>
      <c r="F24" s="91"/>
      <c r="G24" s="91"/>
      <c r="H24" s="91"/>
      <c r="I24" s="91"/>
      <c r="J24" s="91"/>
      <c r="K24" s="91"/>
      <c r="L24" s="91"/>
      <c r="M24" s="91"/>
    </row>
    <row r="25" spans="1:13" ht="12.75">
      <c r="A25" s="90">
        <v>14</v>
      </c>
      <c r="B25" s="90"/>
      <c r="C25" s="91"/>
      <c r="D25" s="91"/>
      <c r="E25" s="91"/>
      <c r="F25" s="91"/>
      <c r="G25" s="91"/>
      <c r="H25" s="91"/>
      <c r="I25" s="91"/>
      <c r="J25" s="91"/>
      <c r="K25" s="91"/>
      <c r="L25" s="91"/>
      <c r="M25" s="91"/>
    </row>
    <row r="26" spans="1:13" ht="12.75">
      <c r="A26" s="93" t="s">
        <v>7</v>
      </c>
      <c r="B26" s="93"/>
      <c r="C26" s="91"/>
      <c r="D26" s="91"/>
      <c r="E26" s="91"/>
      <c r="F26" s="91"/>
      <c r="G26" s="91"/>
      <c r="H26" s="91"/>
      <c r="I26" s="91"/>
      <c r="J26" s="91"/>
      <c r="K26" s="91"/>
      <c r="L26" s="91"/>
      <c r="M26" s="91"/>
    </row>
    <row r="27" spans="1:13" ht="12.75">
      <c r="A27" s="93" t="s">
        <v>7</v>
      </c>
      <c r="B27" s="93"/>
      <c r="C27" s="91"/>
      <c r="D27" s="91"/>
      <c r="E27" s="91"/>
      <c r="F27" s="91"/>
      <c r="G27" s="91"/>
      <c r="H27" s="91"/>
      <c r="I27" s="91"/>
      <c r="J27" s="91"/>
      <c r="K27" s="91"/>
      <c r="L27" s="91"/>
      <c r="M27" s="91"/>
    </row>
    <row r="28" spans="1:13" ht="12.75">
      <c r="A28" s="87" t="s">
        <v>16</v>
      </c>
      <c r="B28" s="87"/>
      <c r="C28" s="91"/>
      <c r="D28" s="91"/>
      <c r="E28" s="91"/>
      <c r="F28" s="91"/>
      <c r="G28" s="91"/>
      <c r="H28" s="91"/>
      <c r="I28" s="91"/>
      <c r="J28" s="91"/>
      <c r="K28" s="91"/>
      <c r="L28" s="91"/>
      <c r="M28" s="91"/>
    </row>
    <row r="29" spans="1:16" ht="12.75">
      <c r="A29" s="94"/>
      <c r="B29" s="94"/>
      <c r="C29" s="94"/>
      <c r="D29" s="94"/>
      <c r="E29" s="94"/>
      <c r="F29" s="83"/>
      <c r="G29" s="83"/>
      <c r="H29" s="83"/>
      <c r="I29" s="83"/>
      <c r="J29" s="83"/>
      <c r="K29" s="83"/>
      <c r="L29" s="83"/>
      <c r="M29" s="83"/>
      <c r="N29" s="83"/>
      <c r="O29" s="83"/>
      <c r="P29" s="83"/>
    </row>
    <row r="30" spans="1:16" ht="12.75">
      <c r="A30" s="83"/>
      <c r="B30" s="83"/>
      <c r="C30" s="83"/>
      <c r="D30" s="83"/>
      <c r="E30" s="83"/>
      <c r="F30" s="83"/>
      <c r="G30" s="83"/>
      <c r="H30" s="83"/>
      <c r="I30" s="83"/>
      <c r="J30" s="83"/>
      <c r="K30" s="83"/>
      <c r="L30" s="83"/>
      <c r="M30" s="83"/>
      <c r="N30" s="83"/>
      <c r="O30" s="83"/>
      <c r="P30" s="83"/>
    </row>
    <row r="31" spans="1:16" ht="15">
      <c r="A31" s="162"/>
      <c r="B31" s="162"/>
      <c r="C31" s="162"/>
      <c r="D31" s="162"/>
      <c r="E31" s="162"/>
      <c r="F31" s="162"/>
      <c r="G31" s="162"/>
      <c r="H31" s="162"/>
      <c r="I31" s="162"/>
      <c r="J31" s="396"/>
      <c r="K31" s="907" t="s">
        <v>952</v>
      </c>
      <c r="L31" s="907"/>
      <c r="M31" s="162"/>
      <c r="N31" s="83"/>
      <c r="O31" s="83"/>
      <c r="P31" s="83"/>
    </row>
    <row r="32" spans="1:13" ht="15">
      <c r="A32" s="14"/>
      <c r="B32" s="14"/>
      <c r="C32" s="14"/>
      <c r="D32" s="14"/>
      <c r="E32" s="14"/>
      <c r="F32" s="14"/>
      <c r="G32" s="14"/>
      <c r="H32" s="14"/>
      <c r="I32" s="14"/>
      <c r="J32" s="396"/>
      <c r="K32" s="907" t="s">
        <v>953</v>
      </c>
      <c r="L32" s="907"/>
      <c r="M32" s="14"/>
    </row>
    <row r="33" spans="1:16" ht="15">
      <c r="A33" s="394"/>
      <c r="B33" s="394"/>
      <c r="C33" s="394"/>
      <c r="D33" s="394"/>
      <c r="E33" s="394"/>
      <c r="F33" s="394"/>
      <c r="G33" s="394"/>
      <c r="H33" s="394"/>
      <c r="I33" s="394"/>
      <c r="J33" s="397"/>
      <c r="K33" s="397"/>
      <c r="L33" s="397"/>
      <c r="M33" s="546"/>
      <c r="N33" s="897"/>
      <c r="O33" s="897"/>
      <c r="P33" s="897"/>
    </row>
    <row r="34" spans="1:16" ht="15">
      <c r="A34" s="162"/>
      <c r="B34" s="162"/>
      <c r="C34" s="162"/>
      <c r="D34" s="162"/>
      <c r="E34" s="162"/>
      <c r="F34" s="162"/>
      <c r="G34" s="162"/>
      <c r="H34" s="162"/>
      <c r="I34" s="162"/>
      <c r="J34" s="42" t="s">
        <v>954</v>
      </c>
      <c r="K34" s="42"/>
      <c r="L34" s="42"/>
      <c r="M34" s="162"/>
      <c r="N34" s="83"/>
      <c r="O34" s="83"/>
      <c r="P34" s="83"/>
    </row>
    <row r="35" spans="1:16" ht="15.75">
      <c r="A35" s="97"/>
      <c r="B35" s="97"/>
      <c r="C35" s="97"/>
      <c r="D35" s="97"/>
      <c r="E35" s="97"/>
      <c r="F35" s="97"/>
      <c r="G35" s="97"/>
      <c r="H35" s="97"/>
      <c r="I35" s="97"/>
      <c r="J35" s="396"/>
      <c r="K35" s="907" t="s">
        <v>955</v>
      </c>
      <c r="L35" s="907"/>
      <c r="M35" s="134"/>
      <c r="N35" s="134"/>
      <c r="O35" s="83"/>
      <c r="P35" s="83"/>
    </row>
    <row r="36" spans="1:16" ht="15.75">
      <c r="A36" s="914"/>
      <c r="B36" s="914"/>
      <c r="C36" s="914"/>
      <c r="D36" s="914"/>
      <c r="E36" s="914"/>
      <c r="F36" s="914"/>
      <c r="G36" s="914"/>
      <c r="H36" s="914"/>
      <c r="I36" s="914"/>
      <c r="J36" s="914"/>
      <c r="K36" s="914"/>
      <c r="L36" s="914"/>
      <c r="M36" s="914"/>
      <c r="N36" s="83"/>
      <c r="O36" s="83"/>
      <c r="P36" s="83"/>
    </row>
    <row r="37" spans="1:16" ht="15" customHeight="1">
      <c r="A37" s="914"/>
      <c r="B37" s="914"/>
      <c r="C37" s="914"/>
      <c r="D37" s="914"/>
      <c r="E37" s="914"/>
      <c r="F37" s="914"/>
      <c r="G37" s="914"/>
      <c r="H37" s="914"/>
      <c r="I37" s="914"/>
      <c r="J37" s="914"/>
      <c r="K37" s="914"/>
      <c r="L37" s="914"/>
      <c r="M37" s="914"/>
      <c r="N37" s="134"/>
      <c r="O37" s="83"/>
      <c r="P37" s="83"/>
    </row>
    <row r="38" spans="1:16" ht="12.75">
      <c r="A38" s="162"/>
      <c r="B38" s="162"/>
      <c r="C38" s="162"/>
      <c r="D38" s="162"/>
      <c r="E38" s="162"/>
      <c r="F38" s="162"/>
      <c r="G38" s="162"/>
      <c r="H38" s="14"/>
      <c r="I38" s="14"/>
      <c r="J38" s="14"/>
      <c r="K38" s="14"/>
      <c r="L38" s="33"/>
      <c r="M38" s="33"/>
      <c r="N38" s="33"/>
      <c r="O38" s="33"/>
      <c r="P38" s="33"/>
    </row>
  </sheetData>
  <sheetProtection/>
  <mergeCells count="17">
    <mergeCell ref="K35:L35"/>
    <mergeCell ref="A36:M36"/>
    <mergeCell ref="A9:A10"/>
    <mergeCell ref="B9:B10"/>
    <mergeCell ref="A37:M37"/>
    <mergeCell ref="F9:I9"/>
    <mergeCell ref="J9:M9"/>
    <mergeCell ref="B12:L20"/>
    <mergeCell ref="K31:L31"/>
    <mergeCell ref="N33:P33"/>
    <mergeCell ref="C9:E9"/>
    <mergeCell ref="L1:M1"/>
    <mergeCell ref="A2:M2"/>
    <mergeCell ref="A3:M3"/>
    <mergeCell ref="A5:M5"/>
    <mergeCell ref="A7:B7"/>
    <mergeCell ref="K32:L32"/>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0" r:id="rId1"/>
</worksheet>
</file>

<file path=xl/worksheets/sheet48.xml><?xml version="1.0" encoding="utf-8"?>
<worksheet xmlns="http://schemas.openxmlformats.org/spreadsheetml/2006/main" xmlns:r="http://schemas.openxmlformats.org/officeDocument/2006/relationships">
  <sheetPr>
    <pageSetUpPr fitToPage="1"/>
  </sheetPr>
  <dimension ref="A1:L37"/>
  <sheetViews>
    <sheetView view="pageBreakPreview" zoomScale="84" zoomScaleSheetLayoutView="84" zoomScalePageLayoutView="0" workbookViewId="0" topLeftCell="A1">
      <selection activeCell="A5" sqref="A5"/>
    </sheetView>
  </sheetViews>
  <sheetFormatPr defaultColWidth="9.140625" defaultRowHeight="12.75"/>
  <cols>
    <col min="1" max="1" width="5.8515625" style="0" customWidth="1"/>
    <col min="6" max="6" width="13.421875" style="0" customWidth="1"/>
    <col min="7" max="7" width="14.8515625" style="0" customWidth="1"/>
    <col min="8" max="8" width="12.421875" style="0" customWidth="1"/>
    <col min="9" max="9" width="15.28125" style="0" customWidth="1"/>
    <col min="10" max="10" width="14.28125" style="0" customWidth="1"/>
    <col min="11" max="11" width="13.8515625" style="0" customWidth="1"/>
    <col min="12" max="12" width="9.140625" style="0" hidden="1" customWidth="1"/>
  </cols>
  <sheetData>
    <row r="1" spans="1:11" ht="18">
      <c r="A1" s="712" t="s">
        <v>0</v>
      </c>
      <c r="B1" s="712"/>
      <c r="C1" s="712"/>
      <c r="D1" s="712"/>
      <c r="E1" s="712"/>
      <c r="F1" s="712"/>
      <c r="G1" s="712"/>
      <c r="H1" s="712"/>
      <c r="I1" s="712"/>
      <c r="J1" s="929" t="s">
        <v>514</v>
      </c>
      <c r="K1" s="929"/>
    </row>
    <row r="2" spans="1:11" ht="21">
      <c r="A2" s="713" t="s">
        <v>690</v>
      </c>
      <c r="B2" s="713"/>
      <c r="C2" s="713"/>
      <c r="D2" s="713"/>
      <c r="E2" s="713"/>
      <c r="F2" s="713"/>
      <c r="G2" s="713"/>
      <c r="H2" s="713"/>
      <c r="I2" s="713"/>
      <c r="J2" s="713"/>
      <c r="K2" s="713"/>
    </row>
    <row r="3" spans="1:11" ht="15">
      <c r="A3" s="199"/>
      <c r="B3" s="199"/>
      <c r="C3" s="199"/>
      <c r="D3" s="199"/>
      <c r="E3" s="199"/>
      <c r="F3" s="199"/>
      <c r="G3" s="199"/>
      <c r="H3" s="199"/>
      <c r="I3" s="199"/>
      <c r="J3" s="199"/>
      <c r="K3" s="199"/>
    </row>
    <row r="4" spans="1:11" ht="27" customHeight="1">
      <c r="A4" s="930" t="s">
        <v>822</v>
      </c>
      <c r="B4" s="930"/>
      <c r="C4" s="930"/>
      <c r="D4" s="930"/>
      <c r="E4" s="930"/>
      <c r="F4" s="930"/>
      <c r="G4" s="930"/>
      <c r="H4" s="930"/>
      <c r="I4" s="930"/>
      <c r="J4" s="930"/>
      <c r="K4" s="930"/>
    </row>
    <row r="5" spans="1:12" ht="15">
      <c r="A5" s="200" t="s">
        <v>1010</v>
      </c>
      <c r="B5" s="200"/>
      <c r="C5" s="200"/>
      <c r="D5" s="200"/>
      <c r="E5" s="200"/>
      <c r="F5" s="200"/>
      <c r="G5" s="200"/>
      <c r="H5" s="200"/>
      <c r="I5" s="199"/>
      <c r="J5" s="813" t="s">
        <v>768</v>
      </c>
      <c r="K5" s="813"/>
      <c r="L5" s="813"/>
    </row>
    <row r="6" spans="1:11" ht="27.75" customHeight="1">
      <c r="A6" s="829" t="s">
        <v>2</v>
      </c>
      <c r="B6" s="829" t="s">
        <v>3</v>
      </c>
      <c r="C6" s="829" t="s">
        <v>285</v>
      </c>
      <c r="D6" s="829" t="s">
        <v>286</v>
      </c>
      <c r="E6" s="829"/>
      <c r="F6" s="829"/>
      <c r="G6" s="829"/>
      <c r="H6" s="829"/>
      <c r="I6" s="826" t="s">
        <v>287</v>
      </c>
      <c r="J6" s="827"/>
      <c r="K6" s="828"/>
    </row>
    <row r="7" spans="1:11" ht="90" customHeight="1">
      <c r="A7" s="829"/>
      <c r="B7" s="829"/>
      <c r="C7" s="829"/>
      <c r="D7" s="233" t="s">
        <v>288</v>
      </c>
      <c r="E7" s="233" t="s">
        <v>190</v>
      </c>
      <c r="F7" s="233" t="s">
        <v>437</v>
      </c>
      <c r="G7" s="233" t="s">
        <v>289</v>
      </c>
      <c r="H7" s="233" t="s">
        <v>411</v>
      </c>
      <c r="I7" s="233" t="s">
        <v>290</v>
      </c>
      <c r="J7" s="233" t="s">
        <v>291</v>
      </c>
      <c r="K7" s="233" t="s">
        <v>292</v>
      </c>
    </row>
    <row r="8" spans="1:11" ht="15">
      <c r="A8" s="202" t="s">
        <v>249</v>
      </c>
      <c r="B8" s="202" t="s">
        <v>250</v>
      </c>
      <c r="C8" s="202" t="s">
        <v>251</v>
      </c>
      <c r="D8" s="202" t="s">
        <v>252</v>
      </c>
      <c r="E8" s="202" t="s">
        <v>253</v>
      </c>
      <c r="F8" s="202" t="s">
        <v>254</v>
      </c>
      <c r="G8" s="202" t="s">
        <v>255</v>
      </c>
      <c r="H8" s="202" t="s">
        <v>256</v>
      </c>
      <c r="I8" s="202" t="s">
        <v>275</v>
      </c>
      <c r="J8" s="202" t="s">
        <v>276</v>
      </c>
      <c r="K8" s="202" t="s">
        <v>277</v>
      </c>
    </row>
    <row r="9" spans="1:11" ht="12.75">
      <c r="A9" s="7">
        <v>1</v>
      </c>
      <c r="B9" s="746" t="s">
        <v>947</v>
      </c>
      <c r="C9" s="844"/>
      <c r="D9" s="844"/>
      <c r="E9" s="844"/>
      <c r="F9" s="844"/>
      <c r="G9" s="844"/>
      <c r="H9" s="844"/>
      <c r="I9" s="844"/>
      <c r="J9" s="845"/>
      <c r="K9" s="8"/>
    </row>
    <row r="10" spans="1:11" ht="12.75">
      <c r="A10" s="7">
        <v>2</v>
      </c>
      <c r="B10" s="846"/>
      <c r="C10" s="847"/>
      <c r="D10" s="847"/>
      <c r="E10" s="847"/>
      <c r="F10" s="847"/>
      <c r="G10" s="847"/>
      <c r="H10" s="847"/>
      <c r="I10" s="847"/>
      <c r="J10" s="848"/>
      <c r="K10" s="8"/>
    </row>
    <row r="11" spans="1:11" ht="12.75">
      <c r="A11" s="7">
        <v>3</v>
      </c>
      <c r="B11" s="846"/>
      <c r="C11" s="847"/>
      <c r="D11" s="847"/>
      <c r="E11" s="847"/>
      <c r="F11" s="847"/>
      <c r="G11" s="847"/>
      <c r="H11" s="847"/>
      <c r="I11" s="847"/>
      <c r="J11" s="848"/>
      <c r="K11" s="8"/>
    </row>
    <row r="12" spans="1:11" ht="12.75">
      <c r="A12" s="7">
        <v>4</v>
      </c>
      <c r="B12" s="846"/>
      <c r="C12" s="847"/>
      <c r="D12" s="847"/>
      <c r="E12" s="847"/>
      <c r="F12" s="847"/>
      <c r="G12" s="847"/>
      <c r="H12" s="847"/>
      <c r="I12" s="847"/>
      <c r="J12" s="848"/>
      <c r="K12" s="8"/>
    </row>
    <row r="13" spans="1:11" ht="12.75">
      <c r="A13" s="7">
        <v>5</v>
      </c>
      <c r="B13" s="846"/>
      <c r="C13" s="847"/>
      <c r="D13" s="847"/>
      <c r="E13" s="847"/>
      <c r="F13" s="847"/>
      <c r="G13" s="847"/>
      <c r="H13" s="847"/>
      <c r="I13" s="847"/>
      <c r="J13" s="848"/>
      <c r="K13" s="8"/>
    </row>
    <row r="14" spans="1:11" ht="12.75">
      <c r="A14" s="7">
        <v>6</v>
      </c>
      <c r="B14" s="846"/>
      <c r="C14" s="847"/>
      <c r="D14" s="847"/>
      <c r="E14" s="847"/>
      <c r="F14" s="847"/>
      <c r="G14" s="847"/>
      <c r="H14" s="847"/>
      <c r="I14" s="847"/>
      <c r="J14" s="848"/>
      <c r="K14" s="8"/>
    </row>
    <row r="15" spans="1:11" ht="12.75">
      <c r="A15" s="7">
        <v>7</v>
      </c>
      <c r="B15" s="846"/>
      <c r="C15" s="847"/>
      <c r="D15" s="847"/>
      <c r="E15" s="847"/>
      <c r="F15" s="847"/>
      <c r="G15" s="847"/>
      <c r="H15" s="847"/>
      <c r="I15" s="847"/>
      <c r="J15" s="848"/>
      <c r="K15" s="8"/>
    </row>
    <row r="16" spans="1:11" ht="12.75">
      <c r="A16" s="7">
        <v>8</v>
      </c>
      <c r="B16" s="846"/>
      <c r="C16" s="847"/>
      <c r="D16" s="847"/>
      <c r="E16" s="847"/>
      <c r="F16" s="847"/>
      <c r="G16" s="847"/>
      <c r="H16" s="847"/>
      <c r="I16" s="847"/>
      <c r="J16" s="848"/>
      <c r="K16" s="8"/>
    </row>
    <row r="17" spans="1:11" ht="12.75">
      <c r="A17" s="7">
        <v>9</v>
      </c>
      <c r="B17" s="846"/>
      <c r="C17" s="847"/>
      <c r="D17" s="847"/>
      <c r="E17" s="847"/>
      <c r="F17" s="847"/>
      <c r="G17" s="847"/>
      <c r="H17" s="847"/>
      <c r="I17" s="847"/>
      <c r="J17" s="848"/>
      <c r="K17" s="8"/>
    </row>
    <row r="18" spans="1:11" ht="12.75">
      <c r="A18" s="7">
        <v>10</v>
      </c>
      <c r="B18" s="846"/>
      <c r="C18" s="847"/>
      <c r="D18" s="847"/>
      <c r="E18" s="847"/>
      <c r="F18" s="847"/>
      <c r="G18" s="847"/>
      <c r="H18" s="847"/>
      <c r="I18" s="847"/>
      <c r="J18" s="848"/>
      <c r="K18" s="8"/>
    </row>
    <row r="19" spans="1:11" ht="12.75">
      <c r="A19" s="7">
        <v>11</v>
      </c>
      <c r="B19" s="849"/>
      <c r="C19" s="850"/>
      <c r="D19" s="850"/>
      <c r="E19" s="850"/>
      <c r="F19" s="850"/>
      <c r="G19" s="850"/>
      <c r="H19" s="850"/>
      <c r="I19" s="850"/>
      <c r="J19" s="851"/>
      <c r="K19" s="8"/>
    </row>
    <row r="20" spans="1:11" ht="12.75">
      <c r="A20" s="7">
        <v>12</v>
      </c>
      <c r="B20" s="8"/>
      <c r="C20" s="8"/>
      <c r="D20" s="8"/>
      <c r="E20" s="8"/>
      <c r="F20" s="8"/>
      <c r="G20" s="8"/>
      <c r="H20" s="8"/>
      <c r="I20" s="8"/>
      <c r="J20" s="8"/>
      <c r="K20" s="8"/>
    </row>
    <row r="21" spans="1:11" ht="12.75">
      <c r="A21" s="7">
        <v>13</v>
      </c>
      <c r="B21" s="8"/>
      <c r="C21" s="8"/>
      <c r="D21" s="8"/>
      <c r="E21" s="8"/>
      <c r="F21" s="8"/>
      <c r="G21" s="8"/>
      <c r="H21" s="8"/>
      <c r="I21" s="8"/>
      <c r="J21" s="8"/>
      <c r="K21" s="8"/>
    </row>
    <row r="22" spans="1:11" ht="12.75">
      <c r="A22" s="7">
        <v>14</v>
      </c>
      <c r="B22" s="8"/>
      <c r="C22" s="8"/>
      <c r="D22" s="8"/>
      <c r="E22" s="8"/>
      <c r="F22" s="8"/>
      <c r="G22" s="8"/>
      <c r="H22" s="8"/>
      <c r="I22" s="8"/>
      <c r="J22" s="8"/>
      <c r="K22" s="8"/>
    </row>
    <row r="23" spans="1:11" ht="12.75">
      <c r="A23" s="16" t="s">
        <v>7</v>
      </c>
      <c r="B23" s="8"/>
      <c r="C23" s="8"/>
      <c r="D23" s="8"/>
      <c r="E23" s="8"/>
      <c r="F23" s="8"/>
      <c r="G23" s="8"/>
      <c r="H23" s="8"/>
      <c r="I23" s="8"/>
      <c r="J23" s="8"/>
      <c r="K23" s="8"/>
    </row>
    <row r="24" spans="1:11" ht="12.75">
      <c r="A24" s="16" t="s">
        <v>7</v>
      </c>
      <c r="B24" s="8"/>
      <c r="C24" s="8"/>
      <c r="D24" s="8"/>
      <c r="E24" s="8"/>
      <c r="F24" s="8"/>
      <c r="G24" s="8"/>
      <c r="H24" s="8"/>
      <c r="I24" s="8"/>
      <c r="J24" s="8"/>
      <c r="K24" s="8"/>
    </row>
    <row r="25" spans="1:11" ht="12.75">
      <c r="A25" s="27" t="s">
        <v>16</v>
      </c>
      <c r="B25" s="8"/>
      <c r="C25" s="8"/>
      <c r="D25" s="8"/>
      <c r="E25" s="8"/>
      <c r="F25" s="8"/>
      <c r="G25" s="8"/>
      <c r="H25" s="8"/>
      <c r="I25" s="8"/>
      <c r="J25" s="8"/>
      <c r="K25" s="8"/>
    </row>
    <row r="27" ht="12.75">
      <c r="A27" s="13" t="s">
        <v>438</v>
      </c>
    </row>
    <row r="29" spans="1:11" ht="15">
      <c r="A29" s="205"/>
      <c r="B29" s="205"/>
      <c r="C29" s="205"/>
      <c r="D29" s="205"/>
      <c r="F29" s="14"/>
      <c r="G29" s="396"/>
      <c r="H29" s="907" t="s">
        <v>952</v>
      </c>
      <c r="I29" s="907"/>
      <c r="J29" s="907"/>
      <c r="K29" s="220"/>
    </row>
    <row r="30" spans="1:12" ht="15" customHeight="1">
      <c r="A30" s="205"/>
      <c r="B30" s="205"/>
      <c r="C30" s="205"/>
      <c r="D30" s="205"/>
      <c r="F30" s="14"/>
      <c r="G30" s="396"/>
      <c r="H30" s="907" t="s">
        <v>953</v>
      </c>
      <c r="I30" s="907"/>
      <c r="J30" s="907"/>
      <c r="K30" s="220"/>
      <c r="L30" s="220"/>
    </row>
    <row r="31" spans="1:12" ht="15" customHeight="1">
      <c r="A31" s="205"/>
      <c r="B31" s="205"/>
      <c r="C31" s="205"/>
      <c r="D31" s="205"/>
      <c r="F31" s="14"/>
      <c r="G31" s="397"/>
      <c r="H31" s="397"/>
      <c r="I31" s="397"/>
      <c r="J31" s="220"/>
      <c r="K31" s="220"/>
      <c r="L31" s="220"/>
    </row>
    <row r="32" spans="1:11" ht="15">
      <c r="A32" s="205"/>
      <c r="C32" s="205"/>
      <c r="D32" s="205"/>
      <c r="F32" s="14"/>
      <c r="G32" s="42" t="s">
        <v>954</v>
      </c>
      <c r="H32" s="42"/>
      <c r="I32" s="42"/>
      <c r="J32" s="210"/>
      <c r="K32" s="210"/>
    </row>
    <row r="33" spans="6:10" ht="15">
      <c r="F33" s="14"/>
      <c r="G33" s="396"/>
      <c r="H33" s="907" t="s">
        <v>955</v>
      </c>
      <c r="I33" s="907"/>
      <c r="J33" s="907"/>
    </row>
    <row r="34" spans="6:10" ht="12.75">
      <c r="F34" s="14"/>
      <c r="G34" s="14"/>
      <c r="H34" s="14"/>
      <c r="I34" s="14"/>
      <c r="J34" s="14"/>
    </row>
    <row r="35" spans="6:10" ht="12.75">
      <c r="F35" s="14"/>
      <c r="G35" s="14"/>
      <c r="H35" s="14"/>
      <c r="I35" s="14"/>
      <c r="J35" s="14"/>
    </row>
    <row r="36" spans="6:10" ht="12.75">
      <c r="F36" s="14"/>
      <c r="G36" s="14"/>
      <c r="H36" s="14"/>
      <c r="I36" s="14"/>
      <c r="J36" s="14"/>
    </row>
    <row r="37" spans="6:10" ht="12.75">
      <c r="F37" s="14"/>
      <c r="G37" s="14"/>
      <c r="H37" s="14"/>
      <c r="I37" s="14"/>
      <c r="J37" s="14"/>
    </row>
  </sheetData>
  <sheetProtection/>
  <mergeCells count="14">
    <mergeCell ref="H29:J29"/>
    <mergeCell ref="H30:J30"/>
    <mergeCell ref="H33:J33"/>
    <mergeCell ref="D6:H6"/>
    <mergeCell ref="I6:K6"/>
    <mergeCell ref="B9:J19"/>
    <mergeCell ref="A1:I1"/>
    <mergeCell ref="J1:K1"/>
    <mergeCell ref="A2:K2"/>
    <mergeCell ref="A4:K4"/>
    <mergeCell ref="J5:L5"/>
    <mergeCell ref="A6:A7"/>
    <mergeCell ref="B6:B7"/>
    <mergeCell ref="C6:C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5" r:id="rId1"/>
</worksheet>
</file>

<file path=xl/worksheets/sheet49.xml><?xml version="1.0" encoding="utf-8"?>
<worksheet xmlns="http://schemas.openxmlformats.org/spreadsheetml/2006/main" xmlns:r="http://schemas.openxmlformats.org/officeDocument/2006/relationships">
  <sheetPr>
    <pageSetUpPr fitToPage="1"/>
  </sheetPr>
  <dimension ref="A1:O34"/>
  <sheetViews>
    <sheetView view="pageBreakPreview" zoomScale="80" zoomScaleSheetLayoutView="80" zoomScalePageLayoutView="0" workbookViewId="0" topLeftCell="A1">
      <selection activeCell="A5" sqref="A5"/>
    </sheetView>
  </sheetViews>
  <sheetFormatPr defaultColWidth="9.140625" defaultRowHeight="12.75"/>
  <cols>
    <col min="1" max="1" width="7.8515625" style="0" customWidth="1"/>
    <col min="7" max="7" width="12.28125" style="0" customWidth="1"/>
    <col min="8" max="8" width="11.57421875" style="0" customWidth="1"/>
    <col min="9" max="12" width="10.421875" style="0" customWidth="1"/>
    <col min="13" max="13" width="11.00390625" style="0" customWidth="1"/>
    <col min="14" max="14" width="10.00390625" style="0" customWidth="1"/>
    <col min="15" max="15" width="11.8515625" style="0" customWidth="1"/>
  </cols>
  <sheetData>
    <row r="1" spans="1:15" ht="18">
      <c r="A1" s="712" t="s">
        <v>0</v>
      </c>
      <c r="B1" s="712"/>
      <c r="C1" s="712"/>
      <c r="D1" s="712"/>
      <c r="E1" s="712"/>
      <c r="F1" s="712"/>
      <c r="G1" s="712"/>
      <c r="H1" s="712"/>
      <c r="I1" s="712"/>
      <c r="J1" s="712"/>
      <c r="K1" s="712"/>
      <c r="L1" s="712"/>
      <c r="M1" s="712"/>
      <c r="N1" s="712"/>
      <c r="O1" s="242" t="s">
        <v>516</v>
      </c>
    </row>
    <row r="2" spans="1:15" ht="21">
      <c r="A2" s="713" t="s">
        <v>690</v>
      </c>
      <c r="B2" s="713"/>
      <c r="C2" s="713"/>
      <c r="D2" s="713"/>
      <c r="E2" s="713"/>
      <c r="F2" s="713"/>
      <c r="G2" s="713"/>
      <c r="H2" s="713"/>
      <c r="I2" s="713"/>
      <c r="J2" s="713"/>
      <c r="K2" s="713"/>
      <c r="L2" s="713"/>
      <c r="M2" s="713"/>
      <c r="N2" s="713"/>
      <c r="O2" s="713"/>
    </row>
    <row r="3" spans="1:11" ht="15">
      <c r="A3" s="199"/>
      <c r="B3" s="199"/>
      <c r="C3" s="199"/>
      <c r="D3" s="199"/>
      <c r="E3" s="199"/>
      <c r="F3" s="199"/>
      <c r="G3" s="199"/>
      <c r="H3" s="199"/>
      <c r="I3" s="199"/>
      <c r="J3" s="199"/>
      <c r="K3" s="199"/>
    </row>
    <row r="4" spans="1:15" ht="18">
      <c r="A4" s="712" t="s">
        <v>515</v>
      </c>
      <c r="B4" s="712"/>
      <c r="C4" s="712"/>
      <c r="D4" s="712"/>
      <c r="E4" s="712"/>
      <c r="F4" s="712"/>
      <c r="G4" s="712"/>
      <c r="H4" s="712"/>
      <c r="I4" s="712"/>
      <c r="J4" s="712"/>
      <c r="K4" s="712"/>
      <c r="L4" s="712"/>
      <c r="M4" s="712"/>
      <c r="N4" s="712"/>
      <c r="O4" s="712"/>
    </row>
    <row r="5" spans="1:15" ht="15">
      <c r="A5" s="200" t="s">
        <v>1010</v>
      </c>
      <c r="B5" s="200"/>
      <c r="C5" s="200"/>
      <c r="D5" s="200"/>
      <c r="E5" s="200"/>
      <c r="F5" s="200"/>
      <c r="G5" s="200"/>
      <c r="H5" s="200"/>
      <c r="I5" s="200"/>
      <c r="J5" s="200"/>
      <c r="K5" s="199"/>
      <c r="M5" s="813" t="s">
        <v>768</v>
      </c>
      <c r="N5" s="813"/>
      <c r="O5" s="813"/>
    </row>
    <row r="6" spans="1:15" ht="44.25" customHeight="1">
      <c r="A6" s="829" t="s">
        <v>2</v>
      </c>
      <c r="B6" s="829" t="s">
        <v>3</v>
      </c>
      <c r="C6" s="829" t="s">
        <v>293</v>
      </c>
      <c r="D6" s="815" t="s">
        <v>294</v>
      </c>
      <c r="E6" s="815" t="s">
        <v>295</v>
      </c>
      <c r="F6" s="815" t="s">
        <v>296</v>
      </c>
      <c r="G6" s="815" t="s">
        <v>297</v>
      </c>
      <c r="H6" s="829" t="s">
        <v>298</v>
      </c>
      <c r="I6" s="829"/>
      <c r="J6" s="829" t="s">
        <v>299</v>
      </c>
      <c r="K6" s="829"/>
      <c r="L6" s="829" t="s">
        <v>300</v>
      </c>
      <c r="M6" s="829"/>
      <c r="N6" s="829" t="s">
        <v>301</v>
      </c>
      <c r="O6" s="829"/>
    </row>
    <row r="7" spans="1:15" ht="54" customHeight="1">
      <c r="A7" s="829"/>
      <c r="B7" s="829"/>
      <c r="C7" s="829"/>
      <c r="D7" s="816"/>
      <c r="E7" s="816"/>
      <c r="F7" s="816"/>
      <c r="G7" s="816"/>
      <c r="H7" s="233" t="s">
        <v>302</v>
      </c>
      <c r="I7" s="233" t="s">
        <v>303</v>
      </c>
      <c r="J7" s="233" t="s">
        <v>302</v>
      </c>
      <c r="K7" s="233" t="s">
        <v>303</v>
      </c>
      <c r="L7" s="233" t="s">
        <v>302</v>
      </c>
      <c r="M7" s="233" t="s">
        <v>303</v>
      </c>
      <c r="N7" s="233" t="s">
        <v>302</v>
      </c>
      <c r="O7" s="233" t="s">
        <v>303</v>
      </c>
    </row>
    <row r="8" spans="1:15" ht="15">
      <c r="A8" s="202" t="s">
        <v>249</v>
      </c>
      <c r="B8" s="202" t="s">
        <v>250</v>
      </c>
      <c r="C8" s="202" t="s">
        <v>251</v>
      </c>
      <c r="D8" s="202" t="s">
        <v>252</v>
      </c>
      <c r="E8" s="202" t="s">
        <v>253</v>
      </c>
      <c r="F8" s="202" t="s">
        <v>254</v>
      </c>
      <c r="G8" s="202" t="s">
        <v>255</v>
      </c>
      <c r="H8" s="202" t="s">
        <v>256</v>
      </c>
      <c r="I8" s="202" t="s">
        <v>275</v>
      </c>
      <c r="J8" s="202" t="s">
        <v>276</v>
      </c>
      <c r="K8" s="202" t="s">
        <v>277</v>
      </c>
      <c r="L8" s="202" t="s">
        <v>304</v>
      </c>
      <c r="M8" s="202" t="s">
        <v>305</v>
      </c>
      <c r="N8" s="202" t="s">
        <v>306</v>
      </c>
      <c r="O8" s="202" t="s">
        <v>307</v>
      </c>
    </row>
    <row r="9" spans="1:15" ht="12.75">
      <c r="A9" s="90">
        <v>1</v>
      </c>
      <c r="B9" s="746" t="s">
        <v>948</v>
      </c>
      <c r="C9" s="844"/>
      <c r="D9" s="844"/>
      <c r="E9" s="844"/>
      <c r="F9" s="844"/>
      <c r="G9" s="844"/>
      <c r="H9" s="844"/>
      <c r="I9" s="844"/>
      <c r="J9" s="844"/>
      <c r="K9" s="844"/>
      <c r="L9" s="844"/>
      <c r="M9" s="844"/>
      <c r="N9" s="844"/>
      <c r="O9" s="845"/>
    </row>
    <row r="10" spans="1:15" ht="12.75">
      <c r="A10" s="90">
        <v>2</v>
      </c>
      <c r="B10" s="846"/>
      <c r="C10" s="847"/>
      <c r="D10" s="847"/>
      <c r="E10" s="847"/>
      <c r="F10" s="847"/>
      <c r="G10" s="847"/>
      <c r="H10" s="847"/>
      <c r="I10" s="847"/>
      <c r="J10" s="847"/>
      <c r="K10" s="847"/>
      <c r="L10" s="847"/>
      <c r="M10" s="847"/>
      <c r="N10" s="847"/>
      <c r="O10" s="848"/>
    </row>
    <row r="11" spans="1:15" ht="12.75">
      <c r="A11" s="90">
        <v>3</v>
      </c>
      <c r="B11" s="846"/>
      <c r="C11" s="847"/>
      <c r="D11" s="847"/>
      <c r="E11" s="847"/>
      <c r="F11" s="847"/>
      <c r="G11" s="847"/>
      <c r="H11" s="847"/>
      <c r="I11" s="847"/>
      <c r="J11" s="847"/>
      <c r="K11" s="847"/>
      <c r="L11" s="847"/>
      <c r="M11" s="847"/>
      <c r="N11" s="847"/>
      <c r="O11" s="848"/>
    </row>
    <row r="12" spans="1:15" ht="12.75">
      <c r="A12" s="90">
        <v>4</v>
      </c>
      <c r="B12" s="846"/>
      <c r="C12" s="847"/>
      <c r="D12" s="847"/>
      <c r="E12" s="847"/>
      <c r="F12" s="847"/>
      <c r="G12" s="847"/>
      <c r="H12" s="847"/>
      <c r="I12" s="847"/>
      <c r="J12" s="847"/>
      <c r="K12" s="847"/>
      <c r="L12" s="847"/>
      <c r="M12" s="847"/>
      <c r="N12" s="847"/>
      <c r="O12" s="848"/>
    </row>
    <row r="13" spans="1:15" ht="12.75">
      <c r="A13" s="90">
        <v>5</v>
      </c>
      <c r="B13" s="846"/>
      <c r="C13" s="847"/>
      <c r="D13" s="847"/>
      <c r="E13" s="847"/>
      <c r="F13" s="847"/>
      <c r="G13" s="847"/>
      <c r="H13" s="847"/>
      <c r="I13" s="847"/>
      <c r="J13" s="847"/>
      <c r="K13" s="847"/>
      <c r="L13" s="847"/>
      <c r="M13" s="847"/>
      <c r="N13" s="847"/>
      <c r="O13" s="848"/>
    </row>
    <row r="14" spans="1:15" ht="12.75">
      <c r="A14" s="90">
        <v>6</v>
      </c>
      <c r="B14" s="846"/>
      <c r="C14" s="847"/>
      <c r="D14" s="847"/>
      <c r="E14" s="847"/>
      <c r="F14" s="847"/>
      <c r="G14" s="847"/>
      <c r="H14" s="847"/>
      <c r="I14" s="847"/>
      <c r="J14" s="847"/>
      <c r="K14" s="847"/>
      <c r="L14" s="847"/>
      <c r="M14" s="847"/>
      <c r="N14" s="847"/>
      <c r="O14" s="848"/>
    </row>
    <row r="15" spans="1:15" ht="12.75">
      <c r="A15" s="90">
        <v>7</v>
      </c>
      <c r="B15" s="846"/>
      <c r="C15" s="847"/>
      <c r="D15" s="847"/>
      <c r="E15" s="847"/>
      <c r="F15" s="847"/>
      <c r="G15" s="847"/>
      <c r="H15" s="847"/>
      <c r="I15" s="847"/>
      <c r="J15" s="847"/>
      <c r="K15" s="847"/>
      <c r="L15" s="847"/>
      <c r="M15" s="847"/>
      <c r="N15" s="847"/>
      <c r="O15" s="848"/>
    </row>
    <row r="16" spans="1:15" ht="12.75">
      <c r="A16" s="90">
        <v>8</v>
      </c>
      <c r="B16" s="846"/>
      <c r="C16" s="847"/>
      <c r="D16" s="847"/>
      <c r="E16" s="847"/>
      <c r="F16" s="847"/>
      <c r="G16" s="847"/>
      <c r="H16" s="847"/>
      <c r="I16" s="847"/>
      <c r="J16" s="847"/>
      <c r="K16" s="847"/>
      <c r="L16" s="847"/>
      <c r="M16" s="847"/>
      <c r="N16" s="847"/>
      <c r="O16" s="848"/>
    </row>
    <row r="17" spans="1:15" ht="12.75">
      <c r="A17" s="90">
        <v>9</v>
      </c>
      <c r="B17" s="846"/>
      <c r="C17" s="847"/>
      <c r="D17" s="847"/>
      <c r="E17" s="847"/>
      <c r="F17" s="847"/>
      <c r="G17" s="847"/>
      <c r="H17" s="847"/>
      <c r="I17" s="847"/>
      <c r="J17" s="847"/>
      <c r="K17" s="847"/>
      <c r="L17" s="847"/>
      <c r="M17" s="847"/>
      <c r="N17" s="847"/>
      <c r="O17" s="848"/>
    </row>
    <row r="18" spans="1:15" ht="12.75">
      <c r="A18" s="90">
        <v>10</v>
      </c>
      <c r="B18" s="849"/>
      <c r="C18" s="850"/>
      <c r="D18" s="850"/>
      <c r="E18" s="850"/>
      <c r="F18" s="850"/>
      <c r="G18" s="850"/>
      <c r="H18" s="850"/>
      <c r="I18" s="850"/>
      <c r="J18" s="850"/>
      <c r="K18" s="850"/>
      <c r="L18" s="850"/>
      <c r="M18" s="850"/>
      <c r="N18" s="850"/>
      <c r="O18" s="851"/>
    </row>
    <row r="19" spans="1:15" ht="12.75">
      <c r="A19" s="90">
        <v>11</v>
      </c>
      <c r="B19" s="8"/>
      <c r="C19" s="8"/>
      <c r="D19" s="8"/>
      <c r="E19" s="8"/>
      <c r="F19" s="8"/>
      <c r="G19" s="8"/>
      <c r="H19" s="8"/>
      <c r="I19" s="8"/>
      <c r="J19" s="8"/>
      <c r="K19" s="8"/>
      <c r="L19" s="8"/>
      <c r="M19" s="8"/>
      <c r="N19" s="8"/>
      <c r="O19" s="8"/>
    </row>
    <row r="20" spans="1:15" ht="12.75">
      <c r="A20" s="90">
        <v>12</v>
      </c>
      <c r="B20" s="8"/>
      <c r="C20" s="8"/>
      <c r="D20" s="8"/>
      <c r="E20" s="8"/>
      <c r="F20" s="8"/>
      <c r="G20" s="8"/>
      <c r="H20" s="8"/>
      <c r="I20" s="8"/>
      <c r="J20" s="8"/>
      <c r="K20" s="8"/>
      <c r="L20" s="8"/>
      <c r="M20" s="8"/>
      <c r="N20" s="8"/>
      <c r="O20" s="8"/>
    </row>
    <row r="21" spans="1:15" ht="12.75">
      <c r="A21" s="90">
        <v>13</v>
      </c>
      <c r="B21" s="8"/>
      <c r="C21" s="8"/>
      <c r="D21" s="8"/>
      <c r="E21" s="8"/>
      <c r="F21" s="8"/>
      <c r="G21" s="8"/>
      <c r="H21" s="8"/>
      <c r="I21" s="8"/>
      <c r="J21" s="8"/>
      <c r="K21" s="8"/>
      <c r="L21" s="8"/>
      <c r="M21" s="8"/>
      <c r="N21" s="8"/>
      <c r="O21" s="8"/>
    </row>
    <row r="22" spans="1:15" ht="12.75">
      <c r="A22" s="90">
        <v>14</v>
      </c>
      <c r="B22" s="8"/>
      <c r="C22" s="8"/>
      <c r="D22" s="8"/>
      <c r="E22" s="8"/>
      <c r="F22" s="8"/>
      <c r="G22" s="8"/>
      <c r="H22" s="8"/>
      <c r="I22" s="8"/>
      <c r="J22" s="8"/>
      <c r="K22" s="8"/>
      <c r="L22" s="8"/>
      <c r="M22" s="8"/>
      <c r="N22" s="8"/>
      <c r="O22" s="8"/>
    </row>
    <row r="23" spans="1:15" ht="12.75">
      <c r="A23" s="93" t="s">
        <v>7</v>
      </c>
      <c r="B23" s="8"/>
      <c r="C23" s="8"/>
      <c r="D23" s="8"/>
      <c r="E23" s="8"/>
      <c r="F23" s="8"/>
      <c r="G23" s="8"/>
      <c r="H23" s="8"/>
      <c r="I23" s="8"/>
      <c r="J23" s="8"/>
      <c r="K23" s="8"/>
      <c r="L23" s="8"/>
      <c r="M23" s="8"/>
      <c r="N23" s="8"/>
      <c r="O23" s="8"/>
    </row>
    <row r="24" spans="1:15" ht="12.75">
      <c r="A24" s="93" t="s">
        <v>7</v>
      </c>
      <c r="B24" s="8"/>
      <c r="C24" s="8"/>
      <c r="D24" s="8"/>
      <c r="E24" s="8"/>
      <c r="F24" s="8"/>
      <c r="G24" s="8"/>
      <c r="H24" s="8"/>
      <c r="I24" s="8"/>
      <c r="J24" s="8"/>
      <c r="K24" s="8"/>
      <c r="L24" s="8"/>
      <c r="M24" s="8"/>
      <c r="N24" s="8"/>
      <c r="O24" s="8"/>
    </row>
    <row r="25" spans="1:15" ht="12.75">
      <c r="A25" s="87" t="s">
        <v>16</v>
      </c>
      <c r="B25" s="8"/>
      <c r="C25" s="8"/>
      <c r="D25" s="8"/>
      <c r="E25" s="8"/>
      <c r="F25" s="8"/>
      <c r="G25" s="8"/>
      <c r="H25" s="8"/>
      <c r="I25" s="8"/>
      <c r="J25" s="8"/>
      <c r="K25" s="8"/>
      <c r="L25" s="8"/>
      <c r="M25" s="8"/>
      <c r="N25" s="8"/>
      <c r="O25" s="8"/>
    </row>
    <row r="27" spans="1:15" ht="15">
      <c r="A27" s="205"/>
      <c r="B27" s="205"/>
      <c r="C27" s="205"/>
      <c r="D27" s="205"/>
      <c r="J27" s="396"/>
      <c r="K27" s="907" t="s">
        <v>952</v>
      </c>
      <c r="L27" s="907"/>
      <c r="M27" s="907"/>
      <c r="N27" s="907"/>
      <c r="O27" s="220"/>
    </row>
    <row r="28" spans="1:15" ht="15">
      <c r="A28" s="205"/>
      <c r="B28" s="205"/>
      <c r="C28" s="205"/>
      <c r="D28" s="205"/>
      <c r="J28" s="396"/>
      <c r="K28" s="907" t="s">
        <v>953</v>
      </c>
      <c r="L28" s="907"/>
      <c r="M28" s="907"/>
      <c r="N28" s="907"/>
      <c r="O28" s="220"/>
    </row>
    <row r="29" spans="1:15" ht="15">
      <c r="A29" s="205"/>
      <c r="B29" s="205"/>
      <c r="C29" s="205"/>
      <c r="D29" s="205"/>
      <c r="J29" s="397"/>
      <c r="K29" s="397"/>
      <c r="L29" s="397"/>
      <c r="M29" s="220"/>
      <c r="N29" s="220"/>
      <c r="O29" s="220"/>
    </row>
    <row r="30" spans="1:15" ht="15">
      <c r="A30" s="205"/>
      <c r="C30" s="205"/>
      <c r="D30" s="205"/>
      <c r="J30" s="42" t="s">
        <v>954</v>
      </c>
      <c r="K30" s="42"/>
      <c r="L30" s="42"/>
      <c r="M30" s="210"/>
      <c r="N30" s="210"/>
      <c r="O30" s="210"/>
    </row>
    <row r="31" spans="10:14" ht="15">
      <c r="J31" s="396"/>
      <c r="K31" s="907" t="s">
        <v>955</v>
      </c>
      <c r="L31" s="907"/>
      <c r="M31" s="907"/>
      <c r="N31" s="907"/>
    </row>
    <row r="32" spans="10:14" ht="12.75">
      <c r="J32" s="14"/>
      <c r="K32" s="14"/>
      <c r="L32" s="14"/>
      <c r="M32" s="14"/>
      <c r="N32" s="14"/>
    </row>
    <row r="33" spans="10:14" ht="12.75">
      <c r="J33" s="14"/>
      <c r="K33" s="14"/>
      <c r="L33" s="14"/>
      <c r="M33" s="14"/>
      <c r="N33" s="14"/>
    </row>
    <row r="34" spans="10:14" ht="12.75">
      <c r="J34" s="14"/>
      <c r="K34" s="14"/>
      <c r="L34" s="14"/>
      <c r="M34" s="14"/>
      <c r="N34" s="14"/>
    </row>
  </sheetData>
  <sheetProtection/>
  <mergeCells count="19">
    <mergeCell ref="K27:N27"/>
    <mergeCell ref="K28:N28"/>
    <mergeCell ref="K31:N31"/>
    <mergeCell ref="A1:N1"/>
    <mergeCell ref="A2:O2"/>
    <mergeCell ref="M5:O5"/>
    <mergeCell ref="A6:A7"/>
    <mergeCell ref="B6:B7"/>
    <mergeCell ref="C6:C7"/>
    <mergeCell ref="D6:D7"/>
    <mergeCell ref="B9:O18"/>
    <mergeCell ref="E6:E7"/>
    <mergeCell ref="A4:O4"/>
    <mergeCell ref="F6:F7"/>
    <mergeCell ref="G6:G7"/>
    <mergeCell ref="H6:I6"/>
    <mergeCell ref="J6:K6"/>
    <mergeCell ref="L6:M6"/>
    <mergeCell ref="N6:O6"/>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2:IV36"/>
  <sheetViews>
    <sheetView view="pageBreakPreview" zoomScale="86" zoomScaleNormal="85" zoomScaleSheetLayoutView="86" zoomScalePageLayoutView="0" workbookViewId="0" topLeftCell="A10">
      <selection activeCell="A8" sqref="A8:C8"/>
    </sheetView>
  </sheetViews>
  <sheetFormatPr defaultColWidth="9.140625" defaultRowHeight="12.75"/>
  <cols>
    <col min="1" max="1" width="4.8515625" style="0" customWidth="1"/>
    <col min="2" max="2" width="19.57421875" style="0" customWidth="1"/>
    <col min="3" max="3" width="11.00390625" style="0" customWidth="1"/>
    <col min="4" max="4" width="10.28125" style="0" customWidth="1"/>
    <col min="5" max="6" width="9.7109375" style="0" customWidth="1"/>
    <col min="7" max="7" width="10.421875" style="0" customWidth="1"/>
    <col min="8" max="8" width="10.7109375" style="0" customWidth="1"/>
    <col min="9" max="9" width="7.28125" style="0" customWidth="1"/>
    <col min="10" max="10" width="10.8515625" style="0" customWidth="1"/>
    <col min="11" max="11" width="11.00390625" style="0" customWidth="1"/>
    <col min="12" max="12" width="10.421875" style="0" customWidth="1"/>
    <col min="13" max="13" width="8.421875" style="0" customWidth="1"/>
    <col min="14" max="14" width="11.421875" style="0" customWidth="1"/>
    <col min="15" max="15" width="10.28125" style="0" customWidth="1"/>
    <col min="16" max="16" width="10.7109375" style="0" customWidth="1"/>
    <col min="17" max="17" width="9.7109375" style="0" customWidth="1"/>
    <col min="18" max="18" width="11.140625" style="0" customWidth="1"/>
    <col min="19" max="19" width="10.57421875" style="0" customWidth="1"/>
    <col min="20" max="20" width="9.8515625" style="0" customWidth="1"/>
    <col min="21" max="21" width="8.7109375" style="0" customWidth="1"/>
    <col min="22" max="22" width="9.7109375" style="0" customWidth="1"/>
    <col min="28" max="28" width="11.00390625" style="0" customWidth="1"/>
    <col min="29" max="30" width="8.8515625" style="0" hidden="1" customWidth="1"/>
  </cols>
  <sheetData>
    <row r="2" spans="7:20" ht="12.75">
      <c r="G2" s="634"/>
      <c r="H2" s="634"/>
      <c r="I2" s="634"/>
      <c r="J2" s="634"/>
      <c r="K2" s="634"/>
      <c r="L2" s="634"/>
      <c r="M2" s="634"/>
      <c r="N2" s="634"/>
      <c r="O2" s="634"/>
      <c r="P2" s="1"/>
      <c r="Q2" s="1"/>
      <c r="R2" s="1"/>
      <c r="T2" s="45" t="s">
        <v>55</v>
      </c>
    </row>
    <row r="3" spans="1:21" ht="15">
      <c r="A3" s="578" t="s">
        <v>53</v>
      </c>
      <c r="B3" s="578"/>
      <c r="C3" s="578"/>
      <c r="D3" s="578"/>
      <c r="E3" s="578"/>
      <c r="F3" s="578"/>
      <c r="G3" s="578"/>
      <c r="H3" s="578"/>
      <c r="I3" s="578"/>
      <c r="J3" s="578"/>
      <c r="K3" s="578"/>
      <c r="L3" s="578"/>
      <c r="M3" s="578"/>
      <c r="N3" s="578"/>
      <c r="O3" s="578"/>
      <c r="P3" s="578"/>
      <c r="Q3" s="578"/>
      <c r="R3" s="578"/>
      <c r="S3" s="578"/>
      <c r="T3" s="578"/>
      <c r="U3" s="578"/>
    </row>
    <row r="4" spans="1:256" ht="15.75">
      <c r="A4" s="631" t="s">
        <v>690</v>
      </c>
      <c r="B4" s="631"/>
      <c r="C4" s="631"/>
      <c r="D4" s="631"/>
      <c r="E4" s="631"/>
      <c r="F4" s="631"/>
      <c r="G4" s="631"/>
      <c r="H4" s="631"/>
      <c r="I4" s="631"/>
      <c r="J4" s="631"/>
      <c r="K4" s="631"/>
      <c r="L4" s="631"/>
      <c r="M4" s="631"/>
      <c r="N4" s="631"/>
      <c r="O4" s="631"/>
      <c r="P4" s="631"/>
      <c r="Q4" s="631"/>
      <c r="R4" s="631"/>
      <c r="S4" s="631"/>
      <c r="T4" s="631"/>
      <c r="U4" s="631"/>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row>
    <row r="6" spans="1:21" ht="15">
      <c r="A6" s="664" t="s">
        <v>729</v>
      </c>
      <c r="B6" s="664"/>
      <c r="C6" s="664"/>
      <c r="D6" s="664"/>
      <c r="E6" s="664"/>
      <c r="F6" s="664"/>
      <c r="G6" s="664"/>
      <c r="H6" s="664"/>
      <c r="I6" s="664"/>
      <c r="J6" s="664"/>
      <c r="K6" s="664"/>
      <c r="L6" s="664"/>
      <c r="M6" s="664"/>
      <c r="N6" s="664"/>
      <c r="O6" s="664"/>
      <c r="P6" s="664"/>
      <c r="Q6" s="664"/>
      <c r="R6" s="664"/>
      <c r="S6" s="664"/>
      <c r="T6" s="664"/>
      <c r="U6" s="664"/>
    </row>
    <row r="7" spans="1:21" ht="15.75">
      <c r="A7" s="44"/>
      <c r="B7" s="44"/>
      <c r="C7" s="44"/>
      <c r="D7" s="44"/>
      <c r="E7" s="44"/>
      <c r="F7" s="44"/>
      <c r="G7" s="44"/>
      <c r="H7" s="44"/>
      <c r="I7" s="44"/>
      <c r="J7" s="44"/>
      <c r="K7" s="44"/>
      <c r="L7" s="44"/>
      <c r="M7" s="44"/>
      <c r="N7" s="44"/>
      <c r="O7" s="44"/>
      <c r="P7" s="44"/>
      <c r="Q7" s="44"/>
      <c r="R7" s="44"/>
      <c r="S7" s="44"/>
      <c r="T7" s="44"/>
      <c r="U7" s="44"/>
    </row>
    <row r="8" spans="1:21" ht="15.75">
      <c r="A8" s="635" t="s">
        <v>1010</v>
      </c>
      <c r="B8" s="635"/>
      <c r="C8" s="635"/>
      <c r="D8" s="29"/>
      <c r="E8" s="29"/>
      <c r="F8" s="29"/>
      <c r="G8" s="44"/>
      <c r="H8" s="44"/>
      <c r="I8" s="44"/>
      <c r="J8" s="44"/>
      <c r="K8" s="44"/>
      <c r="L8" s="44"/>
      <c r="M8" s="44"/>
      <c r="N8" s="44"/>
      <c r="O8" s="44"/>
      <c r="P8" s="44"/>
      <c r="Q8" s="44"/>
      <c r="R8" s="44"/>
      <c r="S8" s="44"/>
      <c r="T8" s="44"/>
      <c r="U8" s="44"/>
    </row>
    <row r="10" spans="21:256" ht="15">
      <c r="U10" s="673" t="s">
        <v>449</v>
      </c>
      <c r="V10" s="673"/>
      <c r="W10" s="14"/>
      <c r="X10" s="14"/>
      <c r="Y10" s="14"/>
      <c r="Z10" s="14"/>
      <c r="AA10" s="14"/>
      <c r="AB10" s="665"/>
      <c r="AC10" s="665"/>
      <c r="AD10" s="665"/>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pans="1:256" ht="12.75" customHeight="1">
      <c r="A11" s="667" t="s">
        <v>2</v>
      </c>
      <c r="B11" s="667" t="s">
        <v>104</v>
      </c>
      <c r="C11" s="620" t="s">
        <v>147</v>
      </c>
      <c r="D11" s="621"/>
      <c r="E11" s="621"/>
      <c r="F11" s="622"/>
      <c r="G11" s="670" t="s">
        <v>772</v>
      </c>
      <c r="H11" s="671"/>
      <c r="I11" s="671"/>
      <c r="J11" s="671"/>
      <c r="K11" s="671"/>
      <c r="L11" s="671"/>
      <c r="M11" s="671"/>
      <c r="N11" s="671"/>
      <c r="O11" s="671"/>
      <c r="P11" s="671"/>
      <c r="Q11" s="671"/>
      <c r="R11" s="672"/>
      <c r="S11" s="660" t="s">
        <v>235</v>
      </c>
      <c r="T11" s="661"/>
      <c r="U11" s="661"/>
      <c r="V11" s="661"/>
      <c r="W11" s="121"/>
      <c r="X11" s="121"/>
      <c r="Y11" s="121"/>
      <c r="Z11" s="121"/>
      <c r="AA11" s="121"/>
      <c r="AB11" s="121"/>
      <c r="AC11" s="121"/>
      <c r="AD11" s="121"/>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ht="12.75">
      <c r="A12" s="668"/>
      <c r="B12" s="668"/>
      <c r="C12" s="623"/>
      <c r="D12" s="624"/>
      <c r="E12" s="624"/>
      <c r="F12" s="625"/>
      <c r="G12" s="585" t="s">
        <v>166</v>
      </c>
      <c r="H12" s="592"/>
      <c r="I12" s="592"/>
      <c r="J12" s="586"/>
      <c r="K12" s="585" t="s">
        <v>167</v>
      </c>
      <c r="L12" s="592"/>
      <c r="M12" s="592"/>
      <c r="N12" s="586"/>
      <c r="O12" s="609" t="s">
        <v>16</v>
      </c>
      <c r="P12" s="609"/>
      <c r="Q12" s="609"/>
      <c r="R12" s="609"/>
      <c r="S12" s="662"/>
      <c r="T12" s="663"/>
      <c r="U12" s="663"/>
      <c r="V12" s="663"/>
      <c r="W12" s="121"/>
      <c r="X12" s="121"/>
      <c r="Y12" s="121"/>
      <c r="Z12" s="121"/>
      <c r="AA12" s="121"/>
      <c r="AB12" s="121"/>
      <c r="AC12" s="121"/>
      <c r="AD12" s="121"/>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ht="38.25">
      <c r="A13" s="669"/>
      <c r="B13" s="669"/>
      <c r="C13" s="164" t="s">
        <v>236</v>
      </c>
      <c r="D13" s="164" t="s">
        <v>237</v>
      </c>
      <c r="E13" s="164" t="s">
        <v>238</v>
      </c>
      <c r="F13" s="164" t="s">
        <v>85</v>
      </c>
      <c r="G13" s="164" t="s">
        <v>236</v>
      </c>
      <c r="H13" s="164" t="s">
        <v>237</v>
      </c>
      <c r="I13" s="164" t="s">
        <v>238</v>
      </c>
      <c r="J13" s="164" t="s">
        <v>16</v>
      </c>
      <c r="K13" s="164" t="s">
        <v>236</v>
      </c>
      <c r="L13" s="164" t="s">
        <v>237</v>
      </c>
      <c r="M13" s="164" t="s">
        <v>238</v>
      </c>
      <c r="N13" s="164" t="s">
        <v>85</v>
      </c>
      <c r="O13" s="164" t="s">
        <v>236</v>
      </c>
      <c r="P13" s="164" t="s">
        <v>237</v>
      </c>
      <c r="Q13" s="164" t="s">
        <v>238</v>
      </c>
      <c r="R13" s="164" t="s">
        <v>16</v>
      </c>
      <c r="S13" s="5" t="s">
        <v>445</v>
      </c>
      <c r="T13" s="5" t="s">
        <v>446</v>
      </c>
      <c r="U13" s="5" t="s">
        <v>447</v>
      </c>
      <c r="V13" s="259" t="s">
        <v>448</v>
      </c>
      <c r="W13" s="121"/>
      <c r="X13" s="121"/>
      <c r="Y13" s="121"/>
      <c r="Z13" s="121"/>
      <c r="AA13" s="121"/>
      <c r="AB13" s="121"/>
      <c r="AC13" s="121"/>
      <c r="AD13" s="121"/>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ht="12.75">
      <c r="A14" s="145">
        <v>1</v>
      </c>
      <c r="B14" s="165">
        <v>2</v>
      </c>
      <c r="C14" s="145">
        <v>3</v>
      </c>
      <c r="D14" s="145">
        <v>4</v>
      </c>
      <c r="E14" s="165">
        <v>5</v>
      </c>
      <c r="F14" s="145">
        <v>6</v>
      </c>
      <c r="G14" s="145">
        <v>7</v>
      </c>
      <c r="H14" s="165">
        <v>8</v>
      </c>
      <c r="I14" s="145">
        <v>9</v>
      </c>
      <c r="J14" s="145">
        <v>10</v>
      </c>
      <c r="K14" s="165">
        <v>11</v>
      </c>
      <c r="L14" s="145">
        <v>12</v>
      </c>
      <c r="M14" s="145">
        <v>13</v>
      </c>
      <c r="N14" s="165">
        <v>14</v>
      </c>
      <c r="O14" s="145">
        <v>15</v>
      </c>
      <c r="P14" s="145">
        <v>16</v>
      </c>
      <c r="Q14" s="165">
        <v>17</v>
      </c>
      <c r="R14" s="145">
        <v>18</v>
      </c>
      <c r="S14" s="145">
        <v>19</v>
      </c>
      <c r="T14" s="165">
        <v>20</v>
      </c>
      <c r="U14" s="145">
        <v>21</v>
      </c>
      <c r="V14" s="145">
        <v>22</v>
      </c>
      <c r="W14" s="166"/>
      <c r="X14" s="166"/>
      <c r="Y14" s="166"/>
      <c r="Z14" s="166"/>
      <c r="AA14" s="166"/>
      <c r="AB14" s="166"/>
      <c r="AC14" s="166"/>
      <c r="AD14" s="166"/>
      <c r="AE14" s="166"/>
      <c r="AF14" s="1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c r="IQ14" s="66"/>
      <c r="IR14" s="66"/>
      <c r="IS14" s="66"/>
      <c r="IT14" s="66"/>
      <c r="IU14" s="66"/>
      <c r="IV14" s="66"/>
    </row>
    <row r="15" spans="1:256" ht="30">
      <c r="A15" s="16"/>
      <c r="B15" s="358" t="s">
        <v>223</v>
      </c>
      <c r="C15" s="49"/>
      <c r="D15" s="49"/>
      <c r="E15" s="49"/>
      <c r="F15" s="359"/>
      <c r="G15" s="50"/>
      <c r="H15" s="50"/>
      <c r="I15" s="50"/>
      <c r="J15" s="359"/>
      <c r="K15" s="50"/>
      <c r="L15" s="50"/>
      <c r="M15" s="50"/>
      <c r="N15" s="50"/>
      <c r="O15" s="50"/>
      <c r="P15" s="50"/>
      <c r="Q15" s="50"/>
      <c r="R15" s="50"/>
      <c r="S15" s="50"/>
      <c r="T15" s="49"/>
      <c r="U15" s="49"/>
      <c r="V15" s="49"/>
      <c r="W15" s="122"/>
      <c r="X15" s="122"/>
      <c r="Y15" s="122"/>
      <c r="Z15" s="122"/>
      <c r="AA15" s="122"/>
      <c r="AB15" s="122"/>
      <c r="AC15" s="122"/>
      <c r="AD15" s="122"/>
      <c r="AE15" s="122"/>
      <c r="AF15" s="122"/>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pans="1:256" ht="30" customHeight="1">
      <c r="A16" s="3">
        <v>1</v>
      </c>
      <c r="B16" s="358" t="s">
        <v>172</v>
      </c>
      <c r="C16" s="360">
        <v>2662.88</v>
      </c>
      <c r="D16" s="360">
        <v>872.52</v>
      </c>
      <c r="E16" s="360">
        <v>61.14</v>
      </c>
      <c r="F16" s="360">
        <f aca="true" t="shared" si="0" ref="F16:F21">SUM(C16:E16)</f>
        <v>3596.54</v>
      </c>
      <c r="G16" s="360">
        <v>2662.88</v>
      </c>
      <c r="H16" s="360">
        <v>872.52</v>
      </c>
      <c r="I16" s="360">
        <v>61.14</v>
      </c>
      <c r="J16" s="360">
        <f>SUM(G16:I16)</f>
        <v>3596.54</v>
      </c>
      <c r="K16" s="354">
        <v>0</v>
      </c>
      <c r="L16" s="354">
        <v>0</v>
      </c>
      <c r="M16" s="354">
        <v>0</v>
      </c>
      <c r="N16" s="354">
        <v>0</v>
      </c>
      <c r="O16" s="360">
        <f aca="true" t="shared" si="1" ref="O16:R21">G16+K16</f>
        <v>2662.88</v>
      </c>
      <c r="P16" s="360">
        <f t="shared" si="1"/>
        <v>872.52</v>
      </c>
      <c r="Q16" s="360">
        <f t="shared" si="1"/>
        <v>61.14</v>
      </c>
      <c r="R16" s="360">
        <f t="shared" si="1"/>
        <v>3596.54</v>
      </c>
      <c r="S16" s="354">
        <f aca="true" t="shared" si="2" ref="S16:U21">C16-O16</f>
        <v>0</v>
      </c>
      <c r="T16" s="361">
        <f t="shared" si="2"/>
        <v>0</v>
      </c>
      <c r="U16" s="361">
        <f t="shared" si="2"/>
        <v>0</v>
      </c>
      <c r="V16" s="361">
        <f aca="true" t="shared" si="3" ref="V16:V21">S16+T16+U16</f>
        <v>0</v>
      </c>
      <c r="W16" s="122"/>
      <c r="X16" s="122"/>
      <c r="Y16" s="122"/>
      <c r="Z16" s="122"/>
      <c r="AA16" s="122"/>
      <c r="AB16" s="122"/>
      <c r="AC16" s="122"/>
      <c r="AD16" s="122"/>
      <c r="AE16" s="122"/>
      <c r="AF16" s="122"/>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pans="1:28" ht="30" customHeight="1">
      <c r="A17" s="3">
        <v>2</v>
      </c>
      <c r="B17" s="362" t="s">
        <v>119</v>
      </c>
      <c r="C17" s="360">
        <v>53858.64</v>
      </c>
      <c r="D17" s="360">
        <v>17647.37</v>
      </c>
      <c r="E17" s="360">
        <v>1236.63</v>
      </c>
      <c r="F17" s="360">
        <f t="shared" si="0"/>
        <v>72742.64</v>
      </c>
      <c r="G17" s="360">
        <v>23150.55</v>
      </c>
      <c r="H17" s="360">
        <v>7585.53</v>
      </c>
      <c r="I17" s="360">
        <v>531.55</v>
      </c>
      <c r="J17" s="360">
        <f aca="true" t="shared" si="4" ref="J17:J26">SUM(G17:I17)</f>
        <v>31267.629999999997</v>
      </c>
      <c r="K17" s="361">
        <v>30708.09</v>
      </c>
      <c r="L17" s="361">
        <v>10061.84</v>
      </c>
      <c r="M17" s="361">
        <v>705.08</v>
      </c>
      <c r="N17" s="361">
        <f>SUM(K17:M17)</f>
        <v>41475.01</v>
      </c>
      <c r="O17" s="360">
        <f t="shared" si="1"/>
        <v>53858.64</v>
      </c>
      <c r="P17" s="360">
        <f t="shared" si="1"/>
        <v>17647.37</v>
      </c>
      <c r="Q17" s="360">
        <f t="shared" si="1"/>
        <v>1236.63</v>
      </c>
      <c r="R17" s="360">
        <f t="shared" si="1"/>
        <v>72742.64</v>
      </c>
      <c r="S17" s="354">
        <f t="shared" si="2"/>
        <v>0</v>
      </c>
      <c r="T17" s="361">
        <f t="shared" si="2"/>
        <v>0</v>
      </c>
      <c r="U17" s="361">
        <f t="shared" si="2"/>
        <v>0</v>
      </c>
      <c r="V17" s="361">
        <f t="shared" si="3"/>
        <v>0</v>
      </c>
      <c r="Y17" s="635"/>
      <c r="Z17" s="635"/>
      <c r="AA17" s="635"/>
      <c r="AB17" s="635"/>
    </row>
    <row r="18" spans="1:22" ht="30" customHeight="1">
      <c r="A18" s="3">
        <v>3</v>
      </c>
      <c r="B18" s="358" t="s">
        <v>120</v>
      </c>
      <c r="C18" s="360">
        <v>665.72</v>
      </c>
      <c r="D18" s="360">
        <v>218.13</v>
      </c>
      <c r="E18" s="360">
        <v>15.28</v>
      </c>
      <c r="F18" s="360">
        <f t="shared" si="0"/>
        <v>899.13</v>
      </c>
      <c r="G18" s="360">
        <v>665.72</v>
      </c>
      <c r="H18" s="360">
        <v>218.13</v>
      </c>
      <c r="I18" s="360">
        <v>15.28</v>
      </c>
      <c r="J18" s="360">
        <f t="shared" si="4"/>
        <v>899.13</v>
      </c>
      <c r="K18" s="361">
        <v>0</v>
      </c>
      <c r="L18" s="361">
        <v>0</v>
      </c>
      <c r="M18" s="361">
        <v>0</v>
      </c>
      <c r="N18" s="361">
        <v>0</v>
      </c>
      <c r="O18" s="360">
        <f t="shared" si="1"/>
        <v>665.72</v>
      </c>
      <c r="P18" s="360">
        <f t="shared" si="1"/>
        <v>218.13</v>
      </c>
      <c r="Q18" s="360">
        <f t="shared" si="1"/>
        <v>15.28</v>
      </c>
      <c r="R18" s="360">
        <f t="shared" si="1"/>
        <v>899.13</v>
      </c>
      <c r="S18" s="354">
        <f t="shared" si="2"/>
        <v>0</v>
      </c>
      <c r="T18" s="361">
        <f t="shared" si="2"/>
        <v>0</v>
      </c>
      <c r="U18" s="361">
        <f t="shared" si="2"/>
        <v>0</v>
      </c>
      <c r="V18" s="361">
        <f t="shared" si="3"/>
        <v>0</v>
      </c>
    </row>
    <row r="19" spans="1:22" ht="30" customHeight="1">
      <c r="A19" s="3">
        <v>4</v>
      </c>
      <c r="B19" s="362" t="s">
        <v>121</v>
      </c>
      <c r="C19" s="360">
        <v>579.07</v>
      </c>
      <c r="D19" s="360">
        <v>189.74</v>
      </c>
      <c r="E19" s="360">
        <v>13.3</v>
      </c>
      <c r="F19" s="360">
        <f t="shared" si="0"/>
        <v>782.11</v>
      </c>
      <c r="G19" s="360">
        <v>579.07</v>
      </c>
      <c r="H19" s="360">
        <v>189.74</v>
      </c>
      <c r="I19" s="360">
        <v>13.3</v>
      </c>
      <c r="J19" s="360">
        <f t="shared" si="4"/>
        <v>782.11</v>
      </c>
      <c r="K19" s="361">
        <v>0</v>
      </c>
      <c r="L19" s="361">
        <v>0</v>
      </c>
      <c r="M19" s="361">
        <v>0</v>
      </c>
      <c r="N19" s="361">
        <v>0</v>
      </c>
      <c r="O19" s="360">
        <f t="shared" si="1"/>
        <v>579.07</v>
      </c>
      <c r="P19" s="360">
        <f t="shared" si="1"/>
        <v>189.74</v>
      </c>
      <c r="Q19" s="360">
        <f t="shared" si="1"/>
        <v>13.3</v>
      </c>
      <c r="R19" s="360">
        <f t="shared" si="1"/>
        <v>782.11</v>
      </c>
      <c r="S19" s="354">
        <f t="shared" si="2"/>
        <v>0</v>
      </c>
      <c r="T19" s="361">
        <f t="shared" si="2"/>
        <v>0</v>
      </c>
      <c r="U19" s="361">
        <f t="shared" si="2"/>
        <v>0</v>
      </c>
      <c r="V19" s="361">
        <f t="shared" si="3"/>
        <v>0</v>
      </c>
    </row>
    <row r="20" spans="1:22" ht="30" customHeight="1">
      <c r="A20" s="3">
        <v>5</v>
      </c>
      <c r="B20" s="358" t="s">
        <v>122</v>
      </c>
      <c r="C20" s="360">
        <v>10245.69</v>
      </c>
      <c r="D20" s="360">
        <v>3357.11</v>
      </c>
      <c r="E20" s="360">
        <v>235.24</v>
      </c>
      <c r="F20" s="360">
        <f t="shared" si="0"/>
        <v>13838.04</v>
      </c>
      <c r="G20" s="360">
        <v>5692.05</v>
      </c>
      <c r="H20" s="360">
        <v>1865.06</v>
      </c>
      <c r="I20" s="360">
        <v>130.69</v>
      </c>
      <c r="J20" s="360">
        <f t="shared" si="4"/>
        <v>7687.8</v>
      </c>
      <c r="K20" s="361">
        <v>4553.64</v>
      </c>
      <c r="L20" s="361">
        <v>1492.05</v>
      </c>
      <c r="M20" s="361">
        <v>104.55</v>
      </c>
      <c r="N20" s="361">
        <f>SUM(K20:M20)</f>
        <v>6150.240000000001</v>
      </c>
      <c r="O20" s="360">
        <f t="shared" si="1"/>
        <v>10245.69</v>
      </c>
      <c r="P20" s="360">
        <f t="shared" si="1"/>
        <v>3357.1099999999997</v>
      </c>
      <c r="Q20" s="360">
        <f t="shared" si="1"/>
        <v>235.24</v>
      </c>
      <c r="R20" s="360">
        <f t="shared" si="1"/>
        <v>13838.04</v>
      </c>
      <c r="S20" s="354">
        <f t="shared" si="2"/>
        <v>0</v>
      </c>
      <c r="T20" s="361">
        <f t="shared" si="2"/>
        <v>0</v>
      </c>
      <c r="U20" s="361">
        <f t="shared" si="2"/>
        <v>0</v>
      </c>
      <c r="V20" s="361">
        <f t="shared" si="3"/>
        <v>0</v>
      </c>
    </row>
    <row r="21" spans="1:22" s="14" customFormat="1" ht="30" customHeight="1">
      <c r="A21" s="357"/>
      <c r="B21" s="363" t="s">
        <v>85</v>
      </c>
      <c r="C21" s="360">
        <f>SUM(C16:C20)</f>
        <v>68012</v>
      </c>
      <c r="D21" s="360">
        <f>SUM(D16:D20)</f>
        <v>22284.870000000003</v>
      </c>
      <c r="E21" s="360">
        <f>SUM(E16:E20)</f>
        <v>1561.5900000000001</v>
      </c>
      <c r="F21" s="360">
        <f t="shared" si="0"/>
        <v>91858.45999999999</v>
      </c>
      <c r="G21" s="361">
        <f>SUM(G16:G20)</f>
        <v>32750.27</v>
      </c>
      <c r="H21" s="361">
        <f>SUM(H16:H20)</f>
        <v>10730.979999999998</v>
      </c>
      <c r="I21" s="361">
        <f>SUM(I16:I20)</f>
        <v>751.9599999999998</v>
      </c>
      <c r="J21" s="50">
        <f t="shared" si="4"/>
        <v>44233.21</v>
      </c>
      <c r="K21" s="361">
        <f>SUM(K17:K20)</f>
        <v>35261.73</v>
      </c>
      <c r="L21" s="361">
        <f>SUM(L17:L20)</f>
        <v>11553.89</v>
      </c>
      <c r="M21" s="361">
        <f>SUM(M17:M20)</f>
        <v>809.63</v>
      </c>
      <c r="N21" s="361">
        <f>SUM(N17:N20)</f>
        <v>47625.25</v>
      </c>
      <c r="O21" s="360">
        <f t="shared" si="1"/>
        <v>68012</v>
      </c>
      <c r="P21" s="360">
        <f t="shared" si="1"/>
        <v>22284.869999999995</v>
      </c>
      <c r="Q21" s="360">
        <f t="shared" si="1"/>
        <v>1561.5899999999997</v>
      </c>
      <c r="R21" s="360">
        <f t="shared" si="1"/>
        <v>91858.45999999999</v>
      </c>
      <c r="S21" s="354">
        <f t="shared" si="2"/>
        <v>0</v>
      </c>
      <c r="T21" s="361">
        <f t="shared" si="2"/>
        <v>0</v>
      </c>
      <c r="U21" s="361">
        <f t="shared" si="2"/>
        <v>0</v>
      </c>
      <c r="V21" s="361">
        <f t="shared" si="3"/>
        <v>0</v>
      </c>
    </row>
    <row r="22" spans="1:22" ht="30" customHeight="1">
      <c r="A22" s="3"/>
      <c r="B22" s="364" t="s">
        <v>224</v>
      </c>
      <c r="C22" s="49"/>
      <c r="D22" s="49"/>
      <c r="E22" s="49"/>
      <c r="F22" s="49"/>
      <c r="G22" s="49"/>
      <c r="H22" s="49"/>
      <c r="I22" s="49"/>
      <c r="J22" s="50">
        <f t="shared" si="4"/>
        <v>0</v>
      </c>
      <c r="K22" s="49"/>
      <c r="L22" s="49"/>
      <c r="M22" s="49"/>
      <c r="N22" s="49"/>
      <c r="O22" s="49"/>
      <c r="P22" s="49"/>
      <c r="Q22" s="49"/>
      <c r="R22" s="49"/>
      <c r="S22" s="49"/>
      <c r="T22" s="49"/>
      <c r="U22" s="49"/>
      <c r="V22" s="49"/>
    </row>
    <row r="23" spans="1:22" ht="30" customHeight="1">
      <c r="A23" s="3">
        <v>6</v>
      </c>
      <c r="B23" s="358" t="s">
        <v>174</v>
      </c>
      <c r="C23" s="49">
        <v>0</v>
      </c>
      <c r="D23" s="49">
        <v>0</v>
      </c>
      <c r="E23" s="49">
        <v>0</v>
      </c>
      <c r="F23" s="49">
        <v>0</v>
      </c>
      <c r="G23" s="49">
        <v>0</v>
      </c>
      <c r="H23" s="49">
        <v>0</v>
      </c>
      <c r="I23" s="49">
        <v>0</v>
      </c>
      <c r="J23" s="50">
        <f t="shared" si="4"/>
        <v>0</v>
      </c>
      <c r="K23" s="49">
        <v>0</v>
      </c>
      <c r="L23" s="49">
        <v>0</v>
      </c>
      <c r="M23" s="49">
        <v>0</v>
      </c>
      <c r="N23" s="50">
        <f>SUM(K23:M23)</f>
        <v>0</v>
      </c>
      <c r="O23" s="49">
        <v>0</v>
      </c>
      <c r="P23" s="49">
        <v>0</v>
      </c>
      <c r="Q23" s="49">
        <v>0</v>
      </c>
      <c r="R23" s="50">
        <f>SUM(O23:Q23)</f>
        <v>0</v>
      </c>
      <c r="S23" s="49">
        <v>0</v>
      </c>
      <c r="T23" s="49">
        <v>0</v>
      </c>
      <c r="U23" s="49">
        <v>0</v>
      </c>
      <c r="V23" s="50">
        <f>SUM(S23:U23)</f>
        <v>0</v>
      </c>
    </row>
    <row r="24" spans="1:22" ht="30" customHeight="1">
      <c r="A24" s="3">
        <v>7</v>
      </c>
      <c r="B24" s="362" t="s">
        <v>124</v>
      </c>
      <c r="C24" s="49">
        <v>0</v>
      </c>
      <c r="D24" s="49">
        <v>0</v>
      </c>
      <c r="E24" s="49">
        <v>0</v>
      </c>
      <c r="F24" s="49">
        <v>0</v>
      </c>
      <c r="G24" s="49">
        <v>0</v>
      </c>
      <c r="H24" s="49">
        <v>0</v>
      </c>
      <c r="I24" s="49">
        <v>0</v>
      </c>
      <c r="J24" s="50">
        <f t="shared" si="4"/>
        <v>0</v>
      </c>
      <c r="K24" s="49">
        <v>0</v>
      </c>
      <c r="L24" s="49">
        <v>0</v>
      </c>
      <c r="M24" s="49">
        <v>0</v>
      </c>
      <c r="N24" s="50">
        <f>SUM(K24:M24)</f>
        <v>0</v>
      </c>
      <c r="O24" s="49">
        <v>0</v>
      </c>
      <c r="P24" s="49">
        <v>0</v>
      </c>
      <c r="Q24" s="49">
        <v>0</v>
      </c>
      <c r="R24" s="50">
        <f>SUM(O24:Q24)</f>
        <v>0</v>
      </c>
      <c r="S24" s="49">
        <v>0</v>
      </c>
      <c r="T24" s="49">
        <v>0</v>
      </c>
      <c r="U24" s="49">
        <v>0</v>
      </c>
      <c r="V24" s="50">
        <f>SUM(S24:U24)</f>
        <v>0</v>
      </c>
    </row>
    <row r="25" spans="1:22" ht="30" customHeight="1">
      <c r="A25" s="8"/>
      <c r="B25" s="362" t="s">
        <v>85</v>
      </c>
      <c r="C25" s="49">
        <v>0</v>
      </c>
      <c r="D25" s="49">
        <v>0</v>
      </c>
      <c r="E25" s="49">
        <v>0</v>
      </c>
      <c r="F25" s="49">
        <v>0</v>
      </c>
      <c r="G25" s="49">
        <v>0</v>
      </c>
      <c r="H25" s="49">
        <v>0</v>
      </c>
      <c r="I25" s="49">
        <v>0</v>
      </c>
      <c r="J25" s="50">
        <f t="shared" si="4"/>
        <v>0</v>
      </c>
      <c r="K25" s="49">
        <v>0</v>
      </c>
      <c r="L25" s="49">
        <v>0</v>
      </c>
      <c r="M25" s="49">
        <v>0</v>
      </c>
      <c r="N25" s="50">
        <f>SUM(K25:M25)</f>
        <v>0</v>
      </c>
      <c r="O25" s="49">
        <v>0</v>
      </c>
      <c r="P25" s="49">
        <v>0</v>
      </c>
      <c r="Q25" s="49">
        <v>0</v>
      </c>
      <c r="R25" s="50">
        <f>SUM(O25:Q25)</f>
        <v>0</v>
      </c>
      <c r="S25" s="49">
        <v>0</v>
      </c>
      <c r="T25" s="49">
        <v>0</v>
      </c>
      <c r="U25" s="49">
        <v>0</v>
      </c>
      <c r="V25" s="50">
        <f>SUM(S25:U25)</f>
        <v>0</v>
      </c>
    </row>
    <row r="26" spans="1:22" s="13" customFormat="1" ht="30" customHeight="1">
      <c r="A26" s="27"/>
      <c r="B26" s="362" t="s">
        <v>32</v>
      </c>
      <c r="C26" s="365">
        <f>C21</f>
        <v>68012</v>
      </c>
      <c r="D26" s="365">
        <f aca="true" t="shared" si="5" ref="D26:V26">D21</f>
        <v>22284.870000000003</v>
      </c>
      <c r="E26" s="365">
        <f t="shared" si="5"/>
        <v>1561.5900000000001</v>
      </c>
      <c r="F26" s="365">
        <f t="shared" si="5"/>
        <v>91858.45999999999</v>
      </c>
      <c r="G26" s="365">
        <f>G21</f>
        <v>32750.27</v>
      </c>
      <c r="H26" s="365">
        <f>H21</f>
        <v>10730.979999999998</v>
      </c>
      <c r="I26" s="365">
        <f>I21</f>
        <v>751.9599999999998</v>
      </c>
      <c r="J26" s="47">
        <f t="shared" si="4"/>
        <v>44233.21</v>
      </c>
      <c r="K26" s="365">
        <f t="shared" si="5"/>
        <v>35261.73</v>
      </c>
      <c r="L26" s="365">
        <f t="shared" si="5"/>
        <v>11553.89</v>
      </c>
      <c r="M26" s="365">
        <f t="shared" si="5"/>
        <v>809.63</v>
      </c>
      <c r="N26" s="365">
        <f t="shared" si="5"/>
        <v>47625.25</v>
      </c>
      <c r="O26" s="365">
        <f t="shared" si="5"/>
        <v>68012</v>
      </c>
      <c r="P26" s="365">
        <f t="shared" si="5"/>
        <v>22284.869999999995</v>
      </c>
      <c r="Q26" s="365">
        <f t="shared" si="5"/>
        <v>1561.5899999999997</v>
      </c>
      <c r="R26" s="365">
        <f t="shared" si="5"/>
        <v>91858.45999999999</v>
      </c>
      <c r="S26" s="365">
        <f t="shared" si="5"/>
        <v>0</v>
      </c>
      <c r="T26" s="365">
        <f t="shared" si="5"/>
        <v>0</v>
      </c>
      <c r="U26" s="365">
        <f t="shared" si="5"/>
        <v>0</v>
      </c>
      <c r="V26" s="365">
        <f t="shared" si="5"/>
        <v>0</v>
      </c>
    </row>
    <row r="28" spans="3:32" ht="25.5" customHeight="1">
      <c r="C28" s="46" t="s">
        <v>891</v>
      </c>
      <c r="D28" s="13"/>
      <c r="E28" s="13"/>
      <c r="F28" s="13"/>
      <c r="G28" s="13"/>
      <c r="H28" s="13"/>
      <c r="I28" s="13"/>
      <c r="J28" s="13"/>
      <c r="K28" s="13"/>
      <c r="L28" s="13"/>
      <c r="M28" s="13"/>
      <c r="N28" s="13"/>
      <c r="O28" s="13"/>
      <c r="P28" s="13"/>
      <c r="Q28" s="13"/>
      <c r="R28" s="13"/>
      <c r="S28" s="666"/>
      <c r="T28" s="666"/>
      <c r="U28" s="79"/>
      <c r="V28" s="13"/>
      <c r="W28" s="14"/>
      <c r="X28" s="14"/>
      <c r="Y28" s="14"/>
      <c r="Z28" s="14"/>
      <c r="AA28" s="14"/>
      <c r="AE28" s="14"/>
      <c r="AF28" s="14"/>
    </row>
    <row r="29" spans="2:32" ht="30">
      <c r="B29" s="366" t="s">
        <v>892</v>
      </c>
      <c r="C29" s="51">
        <v>2178.64</v>
      </c>
      <c r="D29" s="79"/>
      <c r="E29" s="79"/>
      <c r="F29" s="79"/>
      <c r="G29" s="79"/>
      <c r="H29" s="79"/>
      <c r="I29" s="79"/>
      <c r="J29" s="79"/>
      <c r="K29" s="79"/>
      <c r="L29" s="13"/>
      <c r="M29" s="13"/>
      <c r="N29" s="13"/>
      <c r="O29" s="13"/>
      <c r="P29" s="13"/>
      <c r="Q29" s="619" t="s">
        <v>887</v>
      </c>
      <c r="R29" s="619"/>
      <c r="S29" s="619"/>
      <c r="T29" s="619"/>
      <c r="U29" s="619"/>
      <c r="V29" s="79"/>
      <c r="W29" s="79"/>
      <c r="X29" s="79"/>
      <c r="Y29" s="79"/>
      <c r="Z29" s="79"/>
      <c r="AA29" s="79"/>
      <c r="AB29" s="79"/>
      <c r="AC29" s="79"/>
      <c r="AD29" s="79"/>
      <c r="AE29" s="14"/>
      <c r="AF29" s="14"/>
    </row>
    <row r="30" spans="2:37" ht="28.5">
      <c r="B30" s="367" t="s">
        <v>893</v>
      </c>
      <c r="C30" s="46">
        <v>42054.57</v>
      </c>
      <c r="D30" s="79"/>
      <c r="E30" s="79"/>
      <c r="F30" s="79"/>
      <c r="G30" s="79"/>
      <c r="H30" s="79"/>
      <c r="I30" s="79"/>
      <c r="J30" s="79"/>
      <c r="K30" s="79"/>
      <c r="L30" s="13"/>
      <c r="M30" s="13"/>
      <c r="N30" s="13"/>
      <c r="O30" s="13"/>
      <c r="P30" s="13"/>
      <c r="Q30" s="619" t="s">
        <v>888</v>
      </c>
      <c r="R30" s="619"/>
      <c r="S30" s="619"/>
      <c r="T30" s="619"/>
      <c r="U30" s="619"/>
      <c r="V30" s="121"/>
      <c r="W30" s="121"/>
      <c r="X30" s="121"/>
      <c r="Y30" s="121"/>
      <c r="Z30" s="121"/>
      <c r="AA30" s="121"/>
      <c r="AB30" s="121"/>
      <c r="AC30" s="121"/>
      <c r="AD30" s="121"/>
      <c r="AE30" s="121"/>
      <c r="AF30" s="121"/>
      <c r="AG30" s="121"/>
      <c r="AH30" s="121"/>
      <c r="AI30" s="121"/>
      <c r="AJ30" s="121"/>
      <c r="AK30" s="121"/>
    </row>
    <row r="31" spans="2:32" ht="15">
      <c r="B31" s="368" t="s">
        <v>85</v>
      </c>
      <c r="C31" s="368">
        <f>SUM(C29:C30)</f>
        <v>44233.21</v>
      </c>
      <c r="D31" s="13"/>
      <c r="E31" s="13"/>
      <c r="F31" s="13"/>
      <c r="G31" s="13"/>
      <c r="H31" s="13"/>
      <c r="I31" s="13"/>
      <c r="J31" s="13"/>
      <c r="K31" s="13"/>
      <c r="L31" s="14"/>
      <c r="M31" s="13"/>
      <c r="N31" s="14"/>
      <c r="O31" s="14"/>
      <c r="P31" s="14"/>
      <c r="Q31" s="14"/>
      <c r="R31" s="14"/>
      <c r="S31" s="642"/>
      <c r="T31" s="642"/>
      <c r="U31" s="643"/>
      <c r="V31" s="1"/>
      <c r="W31" s="13"/>
      <c r="X31" s="13"/>
      <c r="Y31" s="13"/>
      <c r="Z31" s="13"/>
      <c r="AE31" s="13"/>
      <c r="AF31" s="13"/>
    </row>
    <row r="32" spans="12:21" ht="12.75">
      <c r="L32" s="645" t="s">
        <v>889</v>
      </c>
      <c r="M32" s="645"/>
      <c r="N32" s="79"/>
      <c r="O32" s="79"/>
      <c r="P32" s="79"/>
      <c r="Q32" s="79"/>
      <c r="R32" s="79"/>
      <c r="S32" s="79"/>
      <c r="T32" s="79"/>
      <c r="U32" s="79"/>
    </row>
    <row r="33" spans="12:21" ht="12.75">
      <c r="L33" s="79"/>
      <c r="M33" s="79"/>
      <c r="N33" s="79"/>
      <c r="O33" s="79"/>
      <c r="P33" s="79"/>
      <c r="Q33" s="79"/>
      <c r="R33" s="79"/>
      <c r="S33" s="79"/>
      <c r="T33" s="79"/>
      <c r="U33" s="79"/>
    </row>
    <row r="34" spans="12:21" ht="15">
      <c r="L34" s="13"/>
      <c r="M34" s="13"/>
      <c r="N34" s="13"/>
      <c r="O34" s="13"/>
      <c r="P34" s="13"/>
      <c r="Q34" s="619" t="s">
        <v>890</v>
      </c>
      <c r="R34" s="619"/>
      <c r="S34" s="619"/>
      <c r="T34" s="619"/>
      <c r="U34" s="619"/>
    </row>
    <row r="35" spans="12:21" ht="12.75">
      <c r="L35" s="14"/>
      <c r="M35" s="14"/>
      <c r="N35" s="14"/>
      <c r="O35" s="14"/>
      <c r="P35" s="14"/>
      <c r="Q35" s="14"/>
      <c r="R35" s="14"/>
      <c r="S35" s="14"/>
      <c r="T35" s="14"/>
      <c r="U35" s="14"/>
    </row>
    <row r="36" spans="12:21" ht="12.75">
      <c r="L36" s="14"/>
      <c r="M36" s="14"/>
      <c r="N36" s="14"/>
      <c r="O36" s="14"/>
      <c r="P36" s="14"/>
      <c r="Q36" s="14"/>
      <c r="R36" s="14"/>
      <c r="S36" s="14"/>
      <c r="T36" s="14"/>
      <c r="U36" s="14"/>
    </row>
  </sheetData>
  <sheetProtection/>
  <mergeCells count="22">
    <mergeCell ref="L32:M32"/>
    <mergeCell ref="Q34:U34"/>
    <mergeCell ref="Q29:U29"/>
    <mergeCell ref="Q30:U30"/>
    <mergeCell ref="S31:U31"/>
    <mergeCell ref="Y17:AB17"/>
    <mergeCell ref="AB10:AD10"/>
    <mergeCell ref="S28:T28"/>
    <mergeCell ref="C11:F12"/>
    <mergeCell ref="G12:J12"/>
    <mergeCell ref="K12:N12"/>
    <mergeCell ref="A11:A13"/>
    <mergeCell ref="B11:B13"/>
    <mergeCell ref="O12:R12"/>
    <mergeCell ref="G11:R11"/>
    <mergeCell ref="U10:V10"/>
    <mergeCell ref="S11:V12"/>
    <mergeCell ref="G2:O2"/>
    <mergeCell ref="A3:U3"/>
    <mergeCell ref="A4:U4"/>
    <mergeCell ref="A6:U6"/>
    <mergeCell ref="A8:C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59" r:id="rId1"/>
  <colBreaks count="1" manualBreakCount="1">
    <brk id="23" max="65535" man="1"/>
  </colBreaks>
</worksheet>
</file>

<file path=xl/worksheets/sheet50.xml><?xml version="1.0" encoding="utf-8"?>
<worksheet xmlns="http://schemas.openxmlformats.org/spreadsheetml/2006/main" xmlns:r="http://schemas.openxmlformats.org/officeDocument/2006/relationships">
  <sheetPr>
    <pageSetUpPr fitToPage="1"/>
  </sheetPr>
  <dimension ref="A1:R51"/>
  <sheetViews>
    <sheetView view="pageBreakPreview" zoomScale="90" zoomScaleSheetLayoutView="90" zoomScalePageLayoutView="0" workbookViewId="0" topLeftCell="A30">
      <selection activeCell="K49" sqref="K49"/>
    </sheetView>
  </sheetViews>
  <sheetFormatPr defaultColWidth="9.140625" defaultRowHeight="12.75"/>
  <cols>
    <col min="1" max="1" width="8.57421875" style="205" customWidth="1"/>
    <col min="2" max="2" width="16.421875" style="205" customWidth="1"/>
    <col min="3" max="3" width="12.00390625" style="205" customWidth="1"/>
    <col min="4" max="4" width="15.140625" style="205" customWidth="1"/>
    <col min="5" max="5" width="8.7109375" style="205" customWidth="1"/>
    <col min="6" max="6" width="7.28125" style="205" customWidth="1"/>
    <col min="7" max="7" width="7.421875" style="205" customWidth="1"/>
    <col min="8" max="8" width="6.28125" style="205" customWidth="1"/>
    <col min="9" max="9" width="6.57421875" style="205" customWidth="1"/>
    <col min="10" max="10" width="6.7109375" style="205" customWidth="1"/>
    <col min="11" max="11" width="7.140625" style="205" customWidth="1"/>
    <col min="12" max="12" width="8.140625" style="205" customWidth="1"/>
    <col min="13" max="13" width="9.28125" style="205" customWidth="1"/>
    <col min="14" max="15" width="11.421875" style="205" customWidth="1"/>
    <col min="16" max="16" width="11.28125" style="205" customWidth="1"/>
    <col min="17" max="16384" width="9.140625" style="205" customWidth="1"/>
  </cols>
  <sheetData>
    <row r="1" spans="8:12" ht="12.75">
      <c r="H1" s="931"/>
      <c r="I1" s="931"/>
      <c r="L1" s="208" t="s">
        <v>517</v>
      </c>
    </row>
    <row r="2" spans="4:12" ht="12.75">
      <c r="D2" s="931" t="s">
        <v>469</v>
      </c>
      <c r="E2" s="931"/>
      <c r="F2" s="931"/>
      <c r="G2" s="931"/>
      <c r="H2" s="207"/>
      <c r="I2" s="207"/>
      <c r="L2" s="208"/>
    </row>
    <row r="3" spans="1:13" s="209" customFormat="1" ht="15.75">
      <c r="A3" s="932" t="s">
        <v>693</v>
      </c>
      <c r="B3" s="932"/>
      <c r="C3" s="932"/>
      <c r="D3" s="932"/>
      <c r="E3" s="932"/>
      <c r="F3" s="932"/>
      <c r="G3" s="932"/>
      <c r="H3" s="932"/>
      <c r="I3" s="932"/>
      <c r="J3" s="932"/>
      <c r="K3" s="932"/>
      <c r="L3" s="932"/>
      <c r="M3" s="932"/>
    </row>
    <row r="4" spans="1:13" s="209" customFormat="1" ht="20.25" customHeight="1">
      <c r="A4" s="932" t="s">
        <v>759</v>
      </c>
      <c r="B4" s="932"/>
      <c r="C4" s="932"/>
      <c r="D4" s="932"/>
      <c r="E4" s="932"/>
      <c r="F4" s="932"/>
      <c r="G4" s="932"/>
      <c r="H4" s="932"/>
      <c r="I4" s="932"/>
      <c r="J4" s="932"/>
      <c r="K4" s="932"/>
      <c r="L4" s="932"/>
      <c r="M4" s="932"/>
    </row>
    <row r="6" spans="1:10" ht="12.75">
      <c r="A6" s="210" t="s">
        <v>1011</v>
      </c>
      <c r="B6" s="211"/>
      <c r="C6" s="212"/>
      <c r="D6" s="212"/>
      <c r="E6" s="212"/>
      <c r="F6" s="212"/>
      <c r="G6" s="212"/>
      <c r="H6" s="212"/>
      <c r="I6" s="212"/>
      <c r="J6" s="212"/>
    </row>
    <row r="8" spans="1:16" s="213" customFormat="1" ht="15" customHeight="1">
      <c r="A8" s="205"/>
      <c r="B8" s="205"/>
      <c r="C8" s="205"/>
      <c r="D8" s="205"/>
      <c r="E8" s="205"/>
      <c r="F8" s="205"/>
      <c r="G8" s="205"/>
      <c r="H8" s="205"/>
      <c r="I8" s="205"/>
      <c r="J8" s="205"/>
      <c r="K8" s="934" t="s">
        <v>768</v>
      </c>
      <c r="L8" s="934"/>
      <c r="M8" s="934"/>
      <c r="N8" s="934"/>
      <c r="O8" s="934"/>
      <c r="P8" s="934"/>
    </row>
    <row r="9" spans="1:16" s="213" customFormat="1" ht="20.25" customHeight="1">
      <c r="A9" s="815" t="s">
        <v>2</v>
      </c>
      <c r="B9" s="815" t="s">
        <v>3</v>
      </c>
      <c r="C9" s="834" t="s">
        <v>258</v>
      </c>
      <c r="D9" s="834" t="s">
        <v>259</v>
      </c>
      <c r="E9" s="935" t="s">
        <v>260</v>
      </c>
      <c r="F9" s="935"/>
      <c r="G9" s="935"/>
      <c r="H9" s="935"/>
      <c r="I9" s="935"/>
      <c r="J9" s="935"/>
      <c r="K9" s="935"/>
      <c r="L9" s="935"/>
      <c r="M9" s="935"/>
      <c r="N9" s="935"/>
      <c r="O9" s="935"/>
      <c r="P9" s="935"/>
    </row>
    <row r="10" spans="1:16" s="213" customFormat="1" ht="35.25" customHeight="1">
      <c r="A10" s="933"/>
      <c r="B10" s="933"/>
      <c r="C10" s="835"/>
      <c r="D10" s="835"/>
      <c r="E10" s="300" t="s">
        <v>785</v>
      </c>
      <c r="F10" s="300" t="s">
        <v>261</v>
      </c>
      <c r="G10" s="300" t="s">
        <v>262</v>
      </c>
      <c r="H10" s="300" t="s">
        <v>263</v>
      </c>
      <c r="I10" s="300" t="s">
        <v>264</v>
      </c>
      <c r="J10" s="300" t="s">
        <v>265</v>
      </c>
      <c r="K10" s="300" t="s">
        <v>266</v>
      </c>
      <c r="L10" s="300" t="s">
        <v>267</v>
      </c>
      <c r="M10" s="300" t="s">
        <v>786</v>
      </c>
      <c r="N10" s="226" t="s">
        <v>787</v>
      </c>
      <c r="O10" s="226" t="s">
        <v>788</v>
      </c>
      <c r="P10" s="226" t="s">
        <v>789</v>
      </c>
    </row>
    <row r="11" spans="1:16" s="213" customFormat="1" ht="12.75" customHeight="1">
      <c r="A11" s="216">
        <v>1</v>
      </c>
      <c r="B11" s="216">
        <v>2</v>
      </c>
      <c r="C11" s="216">
        <v>3</v>
      </c>
      <c r="D11" s="216">
        <v>4</v>
      </c>
      <c r="E11" s="216">
        <v>5</v>
      </c>
      <c r="F11" s="216">
        <v>6</v>
      </c>
      <c r="G11" s="216">
        <v>7</v>
      </c>
      <c r="H11" s="216">
        <v>8</v>
      </c>
      <c r="I11" s="216">
        <v>9</v>
      </c>
      <c r="J11" s="216">
        <v>10</v>
      </c>
      <c r="K11" s="216">
        <v>11</v>
      </c>
      <c r="L11" s="216">
        <v>12</v>
      </c>
      <c r="M11" s="216">
        <v>13</v>
      </c>
      <c r="N11" s="216">
        <v>14</v>
      </c>
      <c r="O11" s="216">
        <v>15</v>
      </c>
      <c r="P11" s="216">
        <v>16</v>
      </c>
    </row>
    <row r="12" spans="1:16" ht="15">
      <c r="A12" s="370">
        <v>1</v>
      </c>
      <c r="B12" s="371" t="s">
        <v>900</v>
      </c>
      <c r="C12" s="143">
        <f>'AT-3'!G9</f>
        <v>572</v>
      </c>
      <c r="D12" s="503">
        <v>574</v>
      </c>
      <c r="E12" s="503">
        <v>569</v>
      </c>
      <c r="F12" s="503">
        <v>569</v>
      </c>
      <c r="G12" s="503">
        <v>569</v>
      </c>
      <c r="H12" s="503">
        <v>569</v>
      </c>
      <c r="I12" s="503">
        <v>569</v>
      </c>
      <c r="J12" s="503">
        <v>569</v>
      </c>
      <c r="K12" s="503">
        <v>569</v>
      </c>
      <c r="L12" s="503">
        <v>569</v>
      </c>
      <c r="M12" s="503">
        <v>569</v>
      </c>
      <c r="N12" s="503">
        <v>569</v>
      </c>
      <c r="O12" s="503">
        <v>569</v>
      </c>
      <c r="P12" s="503">
        <v>569</v>
      </c>
    </row>
    <row r="13" spans="1:16" ht="15">
      <c r="A13" s="370">
        <v>2</v>
      </c>
      <c r="B13" s="371" t="s">
        <v>901</v>
      </c>
      <c r="C13" s="143">
        <f>'AT-3'!G10</f>
        <v>616</v>
      </c>
      <c r="D13" s="503">
        <v>626</v>
      </c>
      <c r="E13" s="503">
        <v>601</v>
      </c>
      <c r="F13" s="503">
        <v>601</v>
      </c>
      <c r="G13" s="503">
        <v>601</v>
      </c>
      <c r="H13" s="503">
        <v>601</v>
      </c>
      <c r="I13" s="503">
        <v>601</v>
      </c>
      <c r="J13" s="503">
        <v>601</v>
      </c>
      <c r="K13" s="503">
        <v>601</v>
      </c>
      <c r="L13" s="503">
        <v>601</v>
      </c>
      <c r="M13" s="503">
        <v>601</v>
      </c>
      <c r="N13" s="503">
        <v>601</v>
      </c>
      <c r="O13" s="503">
        <v>601</v>
      </c>
      <c r="P13" s="503">
        <v>501</v>
      </c>
    </row>
    <row r="14" spans="1:16" ht="15">
      <c r="A14" s="370">
        <v>3</v>
      </c>
      <c r="B14" s="371" t="s">
        <v>902</v>
      </c>
      <c r="C14" s="143">
        <f>'AT-3'!G11</f>
        <v>1282</v>
      </c>
      <c r="D14" s="503">
        <v>1291</v>
      </c>
      <c r="E14" s="503">
        <v>1291</v>
      </c>
      <c r="F14" s="503">
        <v>1291</v>
      </c>
      <c r="G14" s="503">
        <v>1291</v>
      </c>
      <c r="H14" s="503">
        <v>1291</v>
      </c>
      <c r="I14" s="503">
        <v>1291</v>
      </c>
      <c r="J14" s="503">
        <v>1291</v>
      </c>
      <c r="K14" s="503">
        <v>1291</v>
      </c>
      <c r="L14" s="503">
        <v>1291</v>
      </c>
      <c r="M14" s="503">
        <v>1291</v>
      </c>
      <c r="N14" s="503">
        <v>1291</v>
      </c>
      <c r="O14" s="503">
        <v>1291</v>
      </c>
      <c r="P14" s="503">
        <v>1291</v>
      </c>
    </row>
    <row r="15" spans="1:16" s="137" customFormat="1" ht="12.75" customHeight="1">
      <c r="A15" s="370">
        <v>4</v>
      </c>
      <c r="B15" s="371" t="s">
        <v>903</v>
      </c>
      <c r="C15" s="143">
        <f>'AT-3'!G12</f>
        <v>1586</v>
      </c>
      <c r="D15" s="503">
        <v>1585</v>
      </c>
      <c r="E15" s="503">
        <v>1585</v>
      </c>
      <c r="F15" s="503">
        <v>1585</v>
      </c>
      <c r="G15" s="503">
        <v>1585</v>
      </c>
      <c r="H15" s="503">
        <v>1585</v>
      </c>
      <c r="I15" s="503">
        <v>1585</v>
      </c>
      <c r="J15" s="503">
        <v>1585</v>
      </c>
      <c r="K15" s="503">
        <v>1585</v>
      </c>
      <c r="L15" s="503">
        <v>1585</v>
      </c>
      <c r="M15" s="503">
        <v>1585</v>
      </c>
      <c r="N15" s="503">
        <v>1585</v>
      </c>
      <c r="O15" s="503">
        <v>1585</v>
      </c>
      <c r="P15" s="503">
        <v>1585</v>
      </c>
    </row>
    <row r="16" spans="1:16" s="137" customFormat="1" ht="12.75" customHeight="1">
      <c r="A16" s="370">
        <v>5</v>
      </c>
      <c r="B16" s="371" t="s">
        <v>904</v>
      </c>
      <c r="C16" s="143">
        <f>'AT-3'!G13</f>
        <v>1386</v>
      </c>
      <c r="D16" s="503">
        <v>1373</v>
      </c>
      <c r="E16" s="503">
        <v>1373</v>
      </c>
      <c r="F16" s="503">
        <v>1373</v>
      </c>
      <c r="G16" s="503">
        <v>1373</v>
      </c>
      <c r="H16" s="503">
        <v>1373</v>
      </c>
      <c r="I16" s="503">
        <v>1372</v>
      </c>
      <c r="J16" s="503">
        <v>1372</v>
      </c>
      <c r="K16" s="503">
        <v>1372</v>
      </c>
      <c r="L16" s="503">
        <v>1372</v>
      </c>
      <c r="M16" s="503">
        <v>1372</v>
      </c>
      <c r="N16" s="503">
        <v>1372</v>
      </c>
      <c r="O16" s="503">
        <v>1372</v>
      </c>
      <c r="P16" s="503">
        <v>1372</v>
      </c>
    </row>
    <row r="17" spans="1:16" s="137" customFormat="1" ht="12.75" customHeight="1">
      <c r="A17" s="370">
        <v>6</v>
      </c>
      <c r="B17" s="371" t="s">
        <v>905</v>
      </c>
      <c r="C17" s="143">
        <f>'AT-3'!G14</f>
        <v>1520</v>
      </c>
      <c r="D17" s="503">
        <v>1520</v>
      </c>
      <c r="E17" s="503">
        <v>1520</v>
      </c>
      <c r="F17" s="503">
        <v>1520</v>
      </c>
      <c r="G17" s="503">
        <v>1520</v>
      </c>
      <c r="H17" s="503">
        <v>1520</v>
      </c>
      <c r="I17" s="503">
        <v>1520</v>
      </c>
      <c r="J17" s="503">
        <v>1520</v>
      </c>
      <c r="K17" s="503">
        <v>1520</v>
      </c>
      <c r="L17" s="503">
        <v>1520</v>
      </c>
      <c r="M17" s="503">
        <v>1520</v>
      </c>
      <c r="N17" s="503">
        <v>1520</v>
      </c>
      <c r="O17" s="503">
        <v>1520</v>
      </c>
      <c r="P17" s="503">
        <v>1520</v>
      </c>
    </row>
    <row r="18" spans="1:16" ht="12.75" customHeight="1">
      <c r="A18" s="370">
        <v>7</v>
      </c>
      <c r="B18" s="371" t="s">
        <v>906</v>
      </c>
      <c r="C18" s="143">
        <f>'AT-3'!G15</f>
        <v>1328</v>
      </c>
      <c r="D18" s="503">
        <v>1328</v>
      </c>
      <c r="E18" s="503">
        <v>1328</v>
      </c>
      <c r="F18" s="503">
        <v>1328</v>
      </c>
      <c r="G18" s="503">
        <v>1328</v>
      </c>
      <c r="H18" s="503">
        <v>1328</v>
      </c>
      <c r="I18" s="503">
        <v>1328</v>
      </c>
      <c r="J18" s="503">
        <v>1328</v>
      </c>
      <c r="K18" s="503">
        <v>1328</v>
      </c>
      <c r="L18" s="503">
        <v>1328</v>
      </c>
      <c r="M18" s="503">
        <v>1328</v>
      </c>
      <c r="N18" s="503">
        <v>1328</v>
      </c>
      <c r="O18" s="503">
        <v>1328</v>
      </c>
      <c r="P18" s="503">
        <v>1328</v>
      </c>
    </row>
    <row r="19" spans="1:16" ht="15">
      <c r="A19" s="370">
        <v>8</v>
      </c>
      <c r="B19" s="371" t="s">
        <v>907</v>
      </c>
      <c r="C19" s="143">
        <f>'AT-3'!G16</f>
        <v>1588</v>
      </c>
      <c r="D19" s="503">
        <v>1560</v>
      </c>
      <c r="E19" s="503">
        <v>1560</v>
      </c>
      <c r="F19" s="503">
        <v>1560</v>
      </c>
      <c r="G19" s="503">
        <v>1560</v>
      </c>
      <c r="H19" s="503">
        <v>1560</v>
      </c>
      <c r="I19" s="503">
        <v>1560</v>
      </c>
      <c r="J19" s="503">
        <v>1560</v>
      </c>
      <c r="K19" s="503">
        <v>1560</v>
      </c>
      <c r="L19" s="503">
        <v>1560</v>
      </c>
      <c r="M19" s="503">
        <v>1560</v>
      </c>
      <c r="N19" s="503">
        <v>1560</v>
      </c>
      <c r="O19" s="503">
        <v>1560</v>
      </c>
      <c r="P19" s="503">
        <v>1560</v>
      </c>
    </row>
    <row r="20" spans="1:16" ht="15">
      <c r="A20" s="370">
        <v>9</v>
      </c>
      <c r="B20" s="371" t="s">
        <v>908</v>
      </c>
      <c r="C20" s="143">
        <f>'AT-3'!G17</f>
        <v>665</v>
      </c>
      <c r="D20" s="503">
        <v>665</v>
      </c>
      <c r="E20" s="503">
        <v>665</v>
      </c>
      <c r="F20" s="503">
        <v>665</v>
      </c>
      <c r="G20" s="503">
        <v>665</v>
      </c>
      <c r="H20" s="503">
        <v>665</v>
      </c>
      <c r="I20" s="503">
        <v>665</v>
      </c>
      <c r="J20" s="503">
        <v>665</v>
      </c>
      <c r="K20" s="503">
        <v>665</v>
      </c>
      <c r="L20" s="503">
        <v>665</v>
      </c>
      <c r="M20" s="503">
        <v>665</v>
      </c>
      <c r="N20" s="503">
        <v>665</v>
      </c>
      <c r="O20" s="503">
        <v>665</v>
      </c>
      <c r="P20" s="503">
        <v>665</v>
      </c>
    </row>
    <row r="21" spans="1:16" ht="15">
      <c r="A21" s="370">
        <v>10</v>
      </c>
      <c r="B21" s="371" t="s">
        <v>909</v>
      </c>
      <c r="C21" s="143">
        <f>'AT-3'!G18</f>
        <v>791</v>
      </c>
      <c r="D21" s="503">
        <v>783</v>
      </c>
      <c r="E21" s="503">
        <v>783</v>
      </c>
      <c r="F21" s="503">
        <v>783</v>
      </c>
      <c r="G21" s="503">
        <v>783</v>
      </c>
      <c r="H21" s="503">
        <v>783</v>
      </c>
      <c r="I21" s="503">
        <v>783</v>
      </c>
      <c r="J21" s="503">
        <v>783</v>
      </c>
      <c r="K21" s="503">
        <v>783</v>
      </c>
      <c r="L21" s="503">
        <v>783</v>
      </c>
      <c r="M21" s="503">
        <v>783</v>
      </c>
      <c r="N21" s="503">
        <v>783</v>
      </c>
      <c r="O21" s="503">
        <v>783</v>
      </c>
      <c r="P21" s="503">
        <v>783</v>
      </c>
    </row>
    <row r="22" spans="1:16" ht="15">
      <c r="A22" s="370">
        <v>11</v>
      </c>
      <c r="B22" s="371" t="s">
        <v>910</v>
      </c>
      <c r="C22" s="143">
        <f>'AT-3'!G19</f>
        <v>1734</v>
      </c>
      <c r="D22" s="503">
        <v>1729</v>
      </c>
      <c r="E22" s="503">
        <v>1729</v>
      </c>
      <c r="F22" s="503">
        <v>1729</v>
      </c>
      <c r="G22" s="503">
        <v>1729</v>
      </c>
      <c r="H22" s="503">
        <v>1729</v>
      </c>
      <c r="I22" s="503">
        <v>1729</v>
      </c>
      <c r="J22" s="503">
        <v>1729</v>
      </c>
      <c r="K22" s="503">
        <v>1729</v>
      </c>
      <c r="L22" s="503">
        <v>1729</v>
      </c>
      <c r="M22" s="503">
        <v>1729</v>
      </c>
      <c r="N22" s="503">
        <v>1729</v>
      </c>
      <c r="O22" s="503">
        <v>1729</v>
      </c>
      <c r="P22" s="503">
        <v>1729</v>
      </c>
    </row>
    <row r="23" spans="1:16" ht="15">
      <c r="A23" s="370">
        <v>12</v>
      </c>
      <c r="B23" s="371" t="s">
        <v>911</v>
      </c>
      <c r="C23" s="143">
        <f>'AT-3'!G20</f>
        <v>1447</v>
      </c>
      <c r="D23" s="503">
        <v>1446</v>
      </c>
      <c r="E23" s="503">
        <v>1446</v>
      </c>
      <c r="F23" s="503">
        <v>1446</v>
      </c>
      <c r="G23" s="503">
        <v>1446</v>
      </c>
      <c r="H23" s="503">
        <v>1446</v>
      </c>
      <c r="I23" s="503">
        <v>1446</v>
      </c>
      <c r="J23" s="503">
        <v>1446</v>
      </c>
      <c r="K23" s="503">
        <v>1446</v>
      </c>
      <c r="L23" s="503">
        <v>1446</v>
      </c>
      <c r="M23" s="503">
        <v>1446</v>
      </c>
      <c r="N23" s="503">
        <v>1446</v>
      </c>
      <c r="O23" s="503">
        <v>1446</v>
      </c>
      <c r="P23" s="503">
        <v>1446</v>
      </c>
    </row>
    <row r="24" spans="1:16" ht="15">
      <c r="A24" s="370">
        <v>13</v>
      </c>
      <c r="B24" s="371" t="s">
        <v>912</v>
      </c>
      <c r="C24" s="143">
        <f>'AT-3'!G21</f>
        <v>1172</v>
      </c>
      <c r="D24" s="503">
        <v>1171</v>
      </c>
      <c r="E24" s="503">
        <v>1171</v>
      </c>
      <c r="F24" s="503">
        <v>1171</v>
      </c>
      <c r="G24" s="503">
        <v>1171</v>
      </c>
      <c r="H24" s="503">
        <v>1171</v>
      </c>
      <c r="I24" s="503">
        <v>1171</v>
      </c>
      <c r="J24" s="503">
        <v>1171</v>
      </c>
      <c r="K24" s="503">
        <v>1171</v>
      </c>
      <c r="L24" s="503">
        <v>1171</v>
      </c>
      <c r="M24" s="503">
        <v>1171</v>
      </c>
      <c r="N24" s="503">
        <v>1171</v>
      </c>
      <c r="O24" s="503">
        <v>1171</v>
      </c>
      <c r="P24" s="503">
        <v>1167</v>
      </c>
    </row>
    <row r="25" spans="1:16" ht="15">
      <c r="A25" s="370">
        <v>14</v>
      </c>
      <c r="B25" s="371" t="s">
        <v>913</v>
      </c>
      <c r="C25" s="143">
        <f>'AT-3'!G22</f>
        <v>1034</v>
      </c>
      <c r="D25" s="503">
        <v>1011</v>
      </c>
      <c r="E25" s="503">
        <v>1011</v>
      </c>
      <c r="F25" s="503">
        <v>1011</v>
      </c>
      <c r="G25" s="503">
        <v>1011</v>
      </c>
      <c r="H25" s="503">
        <v>1011</v>
      </c>
      <c r="I25" s="503">
        <v>1011</v>
      </c>
      <c r="J25" s="503">
        <v>1011</v>
      </c>
      <c r="K25" s="503">
        <v>1011</v>
      </c>
      <c r="L25" s="503">
        <v>1011</v>
      </c>
      <c r="M25" s="503">
        <v>1011</v>
      </c>
      <c r="N25" s="503">
        <v>1011</v>
      </c>
      <c r="O25" s="503">
        <v>1011</v>
      </c>
      <c r="P25" s="503">
        <v>1011</v>
      </c>
    </row>
    <row r="26" spans="1:16" ht="12.75">
      <c r="A26" s="370">
        <v>15</v>
      </c>
      <c r="B26" s="371" t="s">
        <v>914</v>
      </c>
      <c r="C26" s="143">
        <f>'AT-3'!G23</f>
        <v>518</v>
      </c>
      <c r="D26" s="140">
        <v>517</v>
      </c>
      <c r="E26" s="140">
        <v>517</v>
      </c>
      <c r="F26" s="140">
        <v>517</v>
      </c>
      <c r="G26" s="140">
        <v>517</v>
      </c>
      <c r="H26" s="140">
        <v>517</v>
      </c>
      <c r="I26" s="140">
        <v>517</v>
      </c>
      <c r="J26" s="140">
        <v>517</v>
      </c>
      <c r="K26" s="140">
        <v>517</v>
      </c>
      <c r="L26" s="140">
        <v>517</v>
      </c>
      <c r="M26" s="140">
        <v>517</v>
      </c>
      <c r="N26" s="140">
        <v>517</v>
      </c>
      <c r="O26" s="140">
        <v>517</v>
      </c>
      <c r="P26" s="140">
        <v>517</v>
      </c>
    </row>
    <row r="27" spans="1:16" ht="15">
      <c r="A27" s="370">
        <v>16</v>
      </c>
      <c r="B27" s="371" t="s">
        <v>915</v>
      </c>
      <c r="C27" s="143">
        <f>'AT-3'!G24</f>
        <v>404</v>
      </c>
      <c r="D27" s="503">
        <v>377</v>
      </c>
      <c r="E27" s="503">
        <v>377</v>
      </c>
      <c r="F27" s="503">
        <v>377</v>
      </c>
      <c r="G27" s="503">
        <v>377</v>
      </c>
      <c r="H27" s="503">
        <v>377</v>
      </c>
      <c r="I27" s="503">
        <v>377</v>
      </c>
      <c r="J27" s="503">
        <v>377</v>
      </c>
      <c r="K27" s="503">
        <v>377</v>
      </c>
      <c r="L27" s="503">
        <v>377</v>
      </c>
      <c r="M27" s="503">
        <v>377</v>
      </c>
      <c r="N27" s="503">
        <v>377</v>
      </c>
      <c r="O27" s="503">
        <v>377</v>
      </c>
      <c r="P27" s="503">
        <v>377</v>
      </c>
    </row>
    <row r="28" spans="1:16" ht="15">
      <c r="A28" s="370">
        <v>17</v>
      </c>
      <c r="B28" s="371" t="s">
        <v>916</v>
      </c>
      <c r="C28" s="143">
        <f>'AT-3'!G25</f>
        <v>1652</v>
      </c>
      <c r="D28" s="503">
        <v>1642</v>
      </c>
      <c r="E28" s="503">
        <v>1642</v>
      </c>
      <c r="F28" s="503">
        <v>1642</v>
      </c>
      <c r="G28" s="503">
        <v>1642</v>
      </c>
      <c r="H28" s="503">
        <v>1642</v>
      </c>
      <c r="I28" s="503">
        <v>1642</v>
      </c>
      <c r="J28" s="503">
        <v>1642</v>
      </c>
      <c r="K28" s="503">
        <v>1642</v>
      </c>
      <c r="L28" s="503">
        <v>1642</v>
      </c>
      <c r="M28" s="503">
        <v>1642</v>
      </c>
      <c r="N28" s="503">
        <v>1642</v>
      </c>
      <c r="O28" s="503">
        <v>1642</v>
      </c>
      <c r="P28" s="503">
        <v>1642</v>
      </c>
    </row>
    <row r="29" spans="1:16" ht="15">
      <c r="A29" s="370">
        <v>18</v>
      </c>
      <c r="B29" s="371" t="s">
        <v>917</v>
      </c>
      <c r="C29" s="143">
        <f>'AT-3'!G26</f>
        <v>1224</v>
      </c>
      <c r="D29" s="503">
        <v>1224</v>
      </c>
      <c r="E29" s="503">
        <v>1224</v>
      </c>
      <c r="F29" s="503">
        <v>1224</v>
      </c>
      <c r="G29" s="503">
        <v>1224</v>
      </c>
      <c r="H29" s="503">
        <v>1224</v>
      </c>
      <c r="I29" s="503">
        <v>1224</v>
      </c>
      <c r="J29" s="503">
        <v>1224</v>
      </c>
      <c r="K29" s="503">
        <v>1224</v>
      </c>
      <c r="L29" s="503">
        <v>1224</v>
      </c>
      <c r="M29" s="503">
        <v>1224</v>
      </c>
      <c r="N29" s="503">
        <v>1224</v>
      </c>
      <c r="O29" s="503">
        <v>1224</v>
      </c>
      <c r="P29" s="503">
        <v>1224</v>
      </c>
    </row>
    <row r="30" spans="1:16" ht="15">
      <c r="A30" s="370">
        <v>19</v>
      </c>
      <c r="B30" s="371" t="s">
        <v>918</v>
      </c>
      <c r="C30" s="143">
        <f>'AT-3'!G27</f>
        <v>1832</v>
      </c>
      <c r="D30" s="503">
        <v>1815</v>
      </c>
      <c r="E30" s="503">
        <v>1815</v>
      </c>
      <c r="F30" s="503">
        <v>1815</v>
      </c>
      <c r="G30" s="503">
        <v>1815</v>
      </c>
      <c r="H30" s="503">
        <v>1815</v>
      </c>
      <c r="I30" s="503">
        <v>1815</v>
      </c>
      <c r="J30" s="503">
        <v>1815</v>
      </c>
      <c r="K30" s="503">
        <v>1815</v>
      </c>
      <c r="L30" s="503">
        <v>1815</v>
      </c>
      <c r="M30" s="503">
        <v>1815</v>
      </c>
      <c r="N30" s="503">
        <v>1815</v>
      </c>
      <c r="O30" s="503">
        <v>1815</v>
      </c>
      <c r="P30" s="503">
        <v>1815</v>
      </c>
    </row>
    <row r="31" spans="1:16" ht="15">
      <c r="A31" s="370">
        <v>20</v>
      </c>
      <c r="B31" s="371" t="s">
        <v>919</v>
      </c>
      <c r="C31" s="143">
        <f>'AT-3'!G28</f>
        <v>1292</v>
      </c>
      <c r="D31" s="503">
        <v>1292</v>
      </c>
      <c r="E31" s="503">
        <v>1292</v>
      </c>
      <c r="F31" s="503">
        <v>1292</v>
      </c>
      <c r="G31" s="503">
        <v>1292</v>
      </c>
      <c r="H31" s="503">
        <v>1292</v>
      </c>
      <c r="I31" s="503">
        <v>1292</v>
      </c>
      <c r="J31" s="503">
        <v>1292</v>
      </c>
      <c r="K31" s="503">
        <v>1292</v>
      </c>
      <c r="L31" s="503">
        <v>1292</v>
      </c>
      <c r="M31" s="503">
        <v>1292</v>
      </c>
      <c r="N31" s="503">
        <v>1292</v>
      </c>
      <c r="O31" s="503">
        <v>1292</v>
      </c>
      <c r="P31" s="503">
        <v>1292</v>
      </c>
    </row>
    <row r="32" spans="1:16" ht="15">
      <c r="A32" s="370">
        <v>21</v>
      </c>
      <c r="B32" s="371" t="s">
        <v>920</v>
      </c>
      <c r="C32" s="143">
        <f>'AT-3'!G29</f>
        <v>1592</v>
      </c>
      <c r="D32" s="503">
        <v>1591</v>
      </c>
      <c r="E32" s="503">
        <v>1591</v>
      </c>
      <c r="F32" s="503">
        <v>1591</v>
      </c>
      <c r="G32" s="503">
        <v>1591</v>
      </c>
      <c r="H32" s="503">
        <v>1591</v>
      </c>
      <c r="I32" s="503">
        <v>1591</v>
      </c>
      <c r="J32" s="503">
        <v>1591</v>
      </c>
      <c r="K32" s="503">
        <v>1591</v>
      </c>
      <c r="L32" s="503">
        <v>1591</v>
      </c>
      <c r="M32" s="503">
        <v>1591</v>
      </c>
      <c r="N32" s="503">
        <v>1591</v>
      </c>
      <c r="O32" s="503">
        <v>1591</v>
      </c>
      <c r="P32" s="503">
        <v>1591</v>
      </c>
    </row>
    <row r="33" spans="1:16" ht="12.75">
      <c r="A33" s="370">
        <v>22</v>
      </c>
      <c r="B33" s="371" t="s">
        <v>921</v>
      </c>
      <c r="C33" s="143">
        <f>'AT-3'!G30</f>
        <v>704</v>
      </c>
      <c r="D33" s="140">
        <v>707</v>
      </c>
      <c r="E33" s="140">
        <v>707</v>
      </c>
      <c r="F33" s="140">
        <v>707</v>
      </c>
      <c r="G33" s="140">
        <v>707</v>
      </c>
      <c r="H33" s="140">
        <v>707</v>
      </c>
      <c r="I33" s="140">
        <v>707</v>
      </c>
      <c r="J33" s="140">
        <v>707</v>
      </c>
      <c r="K33" s="140">
        <v>707</v>
      </c>
      <c r="L33" s="140">
        <v>707</v>
      </c>
      <c r="M33" s="140">
        <v>707</v>
      </c>
      <c r="N33" s="140">
        <v>707</v>
      </c>
      <c r="O33" s="140">
        <v>707</v>
      </c>
      <c r="P33" s="140">
        <v>707</v>
      </c>
    </row>
    <row r="34" spans="1:16" ht="12.75">
      <c r="A34" s="370">
        <v>23</v>
      </c>
      <c r="B34" s="371" t="s">
        <v>922</v>
      </c>
      <c r="C34" s="143">
        <f>'AT-3'!G31</f>
        <v>1593</v>
      </c>
      <c r="D34" s="140">
        <v>1593</v>
      </c>
      <c r="E34" s="140">
        <v>1593</v>
      </c>
      <c r="F34" s="140">
        <v>1593</v>
      </c>
      <c r="G34" s="140">
        <v>1593</v>
      </c>
      <c r="H34" s="140">
        <v>1593</v>
      </c>
      <c r="I34" s="140">
        <v>1593</v>
      </c>
      <c r="J34" s="140">
        <v>1593</v>
      </c>
      <c r="K34" s="140">
        <v>1593</v>
      </c>
      <c r="L34" s="140">
        <v>1593</v>
      </c>
      <c r="M34" s="140">
        <v>1593</v>
      </c>
      <c r="N34" s="140">
        <v>1593</v>
      </c>
      <c r="O34" s="140">
        <v>1593</v>
      </c>
      <c r="P34" s="140">
        <v>1593</v>
      </c>
    </row>
    <row r="35" spans="1:16" ht="12.75">
      <c r="A35" s="370">
        <v>24</v>
      </c>
      <c r="B35" s="371" t="s">
        <v>923</v>
      </c>
      <c r="C35" s="143">
        <f>'AT-3'!G32</f>
        <v>1521</v>
      </c>
      <c r="D35" s="140">
        <v>1523</v>
      </c>
      <c r="E35" s="140">
        <v>1523</v>
      </c>
      <c r="F35" s="140">
        <v>1523</v>
      </c>
      <c r="G35" s="140">
        <v>1523</v>
      </c>
      <c r="H35" s="140">
        <v>1523</v>
      </c>
      <c r="I35" s="140">
        <v>1523</v>
      </c>
      <c r="J35" s="140">
        <v>1523</v>
      </c>
      <c r="K35" s="140">
        <v>1523</v>
      </c>
      <c r="L35" s="140">
        <v>1523</v>
      </c>
      <c r="M35" s="140">
        <v>1523</v>
      </c>
      <c r="N35" s="140">
        <v>1523</v>
      </c>
      <c r="O35" s="140">
        <v>1523</v>
      </c>
      <c r="P35" s="140">
        <v>1523</v>
      </c>
    </row>
    <row r="36" spans="1:16" ht="12.75">
      <c r="A36" s="370">
        <v>25</v>
      </c>
      <c r="B36" s="371" t="s">
        <v>924</v>
      </c>
      <c r="C36" s="143">
        <f>'AT-3'!G33</f>
        <v>984</v>
      </c>
      <c r="D36" s="140">
        <v>984</v>
      </c>
      <c r="E36" s="140">
        <v>984</v>
      </c>
      <c r="F36" s="140">
        <v>984</v>
      </c>
      <c r="G36" s="140">
        <v>984</v>
      </c>
      <c r="H36" s="140">
        <v>984</v>
      </c>
      <c r="I36" s="140">
        <v>984</v>
      </c>
      <c r="J36" s="140">
        <v>984</v>
      </c>
      <c r="K36" s="140">
        <v>984</v>
      </c>
      <c r="L36" s="140">
        <v>984</v>
      </c>
      <c r="M36" s="140">
        <v>984</v>
      </c>
      <c r="N36" s="140">
        <v>984</v>
      </c>
      <c r="O36" s="140">
        <v>984</v>
      </c>
      <c r="P36" s="140">
        <v>984</v>
      </c>
    </row>
    <row r="37" spans="1:16" ht="12.75">
      <c r="A37" s="370">
        <v>26</v>
      </c>
      <c r="B37" s="371" t="s">
        <v>925</v>
      </c>
      <c r="C37" s="143">
        <f>'AT-3'!G34</f>
        <v>2072</v>
      </c>
      <c r="D37" s="140">
        <v>2071</v>
      </c>
      <c r="E37" s="140">
        <v>2071</v>
      </c>
      <c r="F37" s="140">
        <v>2071</v>
      </c>
      <c r="G37" s="140">
        <v>2071</v>
      </c>
      <c r="H37" s="140">
        <v>2071</v>
      </c>
      <c r="I37" s="140">
        <v>2071</v>
      </c>
      <c r="J37" s="140">
        <v>2071</v>
      </c>
      <c r="K37" s="140">
        <v>2071</v>
      </c>
      <c r="L37" s="140">
        <v>2071</v>
      </c>
      <c r="M37" s="140">
        <v>2071</v>
      </c>
      <c r="N37" s="140">
        <v>2071</v>
      </c>
      <c r="O37" s="140">
        <v>2071</v>
      </c>
      <c r="P37" s="140">
        <v>2071</v>
      </c>
    </row>
    <row r="38" spans="1:16" ht="12.75">
      <c r="A38" s="370">
        <v>27</v>
      </c>
      <c r="B38" s="371" t="s">
        <v>926</v>
      </c>
      <c r="C38" s="143">
        <f>'AT-3'!G35</f>
        <v>1352</v>
      </c>
      <c r="D38" s="140">
        <v>1338</v>
      </c>
      <c r="E38" s="140">
        <v>1338</v>
      </c>
      <c r="F38" s="140">
        <v>1338</v>
      </c>
      <c r="G38" s="140">
        <v>1338</v>
      </c>
      <c r="H38" s="140">
        <v>1338</v>
      </c>
      <c r="I38" s="140">
        <v>1338</v>
      </c>
      <c r="J38" s="140">
        <v>1338</v>
      </c>
      <c r="K38" s="140">
        <v>1338</v>
      </c>
      <c r="L38" s="140">
        <v>1338</v>
      </c>
      <c r="M38" s="140">
        <v>1338</v>
      </c>
      <c r="N38" s="140">
        <v>1338</v>
      </c>
      <c r="O38" s="140">
        <v>1338</v>
      </c>
      <c r="P38" s="140">
        <v>1338</v>
      </c>
    </row>
    <row r="39" spans="1:16" ht="12.75">
      <c r="A39" s="370">
        <v>28</v>
      </c>
      <c r="B39" s="371" t="s">
        <v>927</v>
      </c>
      <c r="C39" s="143">
        <f>'AT-3'!G36</f>
        <v>2014</v>
      </c>
      <c r="D39" s="140">
        <v>2016</v>
      </c>
      <c r="E39" s="140">
        <v>2016</v>
      </c>
      <c r="F39" s="140">
        <v>2016</v>
      </c>
      <c r="G39" s="140">
        <v>2016</v>
      </c>
      <c r="H39" s="140">
        <v>2016</v>
      </c>
      <c r="I39" s="140">
        <v>2016</v>
      </c>
      <c r="J39" s="140">
        <v>2016</v>
      </c>
      <c r="K39" s="140">
        <v>2016</v>
      </c>
      <c r="L39" s="140">
        <v>2016</v>
      </c>
      <c r="M39" s="140">
        <v>2016</v>
      </c>
      <c r="N39" s="140">
        <v>2016</v>
      </c>
      <c r="O39" s="140">
        <v>2016</v>
      </c>
      <c r="P39" s="140">
        <v>2016</v>
      </c>
    </row>
    <row r="40" spans="1:16" ht="12.75">
      <c r="A40" s="370">
        <v>29</v>
      </c>
      <c r="B40" s="371" t="s">
        <v>928</v>
      </c>
      <c r="C40" s="143">
        <f>'AT-3'!G37</f>
        <v>1494</v>
      </c>
      <c r="D40" s="140">
        <v>1494</v>
      </c>
      <c r="E40" s="140">
        <v>1494</v>
      </c>
      <c r="F40" s="140">
        <v>1494</v>
      </c>
      <c r="G40" s="140">
        <v>1494</v>
      </c>
      <c r="H40" s="140">
        <v>1494</v>
      </c>
      <c r="I40" s="140">
        <v>1494</v>
      </c>
      <c r="J40" s="140">
        <v>1494</v>
      </c>
      <c r="K40" s="140">
        <v>1494</v>
      </c>
      <c r="L40" s="140">
        <v>1494</v>
      </c>
      <c r="M40" s="140">
        <v>1494</v>
      </c>
      <c r="N40" s="140">
        <v>1494</v>
      </c>
      <c r="O40" s="140">
        <v>1494</v>
      </c>
      <c r="P40" s="140">
        <v>1494</v>
      </c>
    </row>
    <row r="41" spans="1:16" ht="12.75">
      <c r="A41" s="370">
        <v>30</v>
      </c>
      <c r="B41" s="371" t="s">
        <v>929</v>
      </c>
      <c r="C41" s="143">
        <f>'AT-3'!G38</f>
        <v>2417</v>
      </c>
      <c r="D41" s="140">
        <v>2374</v>
      </c>
      <c r="E41" s="140">
        <v>2374</v>
      </c>
      <c r="F41" s="140">
        <v>2374</v>
      </c>
      <c r="G41" s="140">
        <v>2374</v>
      </c>
      <c r="H41" s="140">
        <v>2374</v>
      </c>
      <c r="I41" s="140">
        <v>2374</v>
      </c>
      <c r="J41" s="140">
        <v>2374</v>
      </c>
      <c r="K41" s="140">
        <v>2374</v>
      </c>
      <c r="L41" s="140">
        <v>2374</v>
      </c>
      <c r="M41" s="140">
        <v>2374</v>
      </c>
      <c r="N41" s="140">
        <v>2374</v>
      </c>
      <c r="O41" s="140">
        <v>2374</v>
      </c>
      <c r="P41" s="140">
        <v>2374</v>
      </c>
    </row>
    <row r="42" spans="1:16" ht="12.75">
      <c r="A42" s="370">
        <v>31</v>
      </c>
      <c r="B42" s="371" t="s">
        <v>930</v>
      </c>
      <c r="C42" s="143">
        <f>'AT-3'!G39</f>
        <v>2421</v>
      </c>
      <c r="D42" s="140">
        <v>2408</v>
      </c>
      <c r="E42" s="140">
        <v>2408</v>
      </c>
      <c r="F42" s="140">
        <v>2408</v>
      </c>
      <c r="G42" s="140">
        <v>2408</v>
      </c>
      <c r="H42" s="140">
        <v>2408</v>
      </c>
      <c r="I42" s="140">
        <v>2408</v>
      </c>
      <c r="J42" s="140">
        <v>2408</v>
      </c>
      <c r="K42" s="140">
        <v>2408</v>
      </c>
      <c r="L42" s="140">
        <v>2408</v>
      </c>
      <c r="M42" s="140">
        <v>2408</v>
      </c>
      <c r="N42" s="140">
        <v>2408</v>
      </c>
      <c r="O42" s="140">
        <v>2408</v>
      </c>
      <c r="P42" s="140">
        <v>2188</v>
      </c>
    </row>
    <row r="43" spans="1:16" ht="12.75">
      <c r="A43" s="370">
        <v>32</v>
      </c>
      <c r="B43" s="371" t="s">
        <v>931</v>
      </c>
      <c r="C43" s="143">
        <f>'AT-3'!G40</f>
        <v>1476</v>
      </c>
      <c r="D43" s="140">
        <v>1475</v>
      </c>
      <c r="E43" s="140">
        <v>1475</v>
      </c>
      <c r="F43" s="140">
        <v>1475</v>
      </c>
      <c r="G43" s="140">
        <v>1475</v>
      </c>
      <c r="H43" s="140">
        <v>1475</v>
      </c>
      <c r="I43" s="140">
        <v>1475</v>
      </c>
      <c r="J43" s="140">
        <v>1475</v>
      </c>
      <c r="K43" s="140">
        <v>1475</v>
      </c>
      <c r="L43" s="140">
        <v>1475</v>
      </c>
      <c r="M43" s="140">
        <v>1475</v>
      </c>
      <c r="N43" s="140">
        <v>1475</v>
      </c>
      <c r="O43" s="140">
        <v>1475</v>
      </c>
      <c r="P43" s="140">
        <v>1475</v>
      </c>
    </row>
    <row r="44" spans="1:17" ht="12.75">
      <c r="A44" s="372"/>
      <c r="B44" s="373" t="s">
        <v>85</v>
      </c>
      <c r="C44" s="217">
        <f>'AT-3'!G41</f>
        <v>43283</v>
      </c>
      <c r="D44" s="142">
        <f>SUM(D12:D43)</f>
        <v>43103</v>
      </c>
      <c r="E44" s="142">
        <f aca="true" t="shared" si="0" ref="E44:P44">SUM(E12:E43)</f>
        <v>43073</v>
      </c>
      <c r="F44" s="142">
        <f t="shared" si="0"/>
        <v>43073</v>
      </c>
      <c r="G44" s="142">
        <f t="shared" si="0"/>
        <v>43073</v>
      </c>
      <c r="H44" s="142">
        <f t="shared" si="0"/>
        <v>43073</v>
      </c>
      <c r="I44" s="142">
        <f t="shared" si="0"/>
        <v>43072</v>
      </c>
      <c r="J44" s="142">
        <f t="shared" si="0"/>
        <v>43072</v>
      </c>
      <c r="K44" s="142">
        <f t="shared" si="0"/>
        <v>43072</v>
      </c>
      <c r="L44" s="142">
        <f t="shared" si="0"/>
        <v>43072</v>
      </c>
      <c r="M44" s="142">
        <f t="shared" si="0"/>
        <v>43072</v>
      </c>
      <c r="N44" s="142">
        <f t="shared" si="0"/>
        <v>43072</v>
      </c>
      <c r="O44" s="142">
        <f t="shared" si="0"/>
        <v>43072</v>
      </c>
      <c r="P44" s="142">
        <f t="shared" si="0"/>
        <v>42748</v>
      </c>
      <c r="Q44" s="205">
        <f>SUM(D44:P44)</f>
        <v>559647</v>
      </c>
    </row>
    <row r="46" spans="9:18" ht="15">
      <c r="I46"/>
      <c r="J46" s="396"/>
      <c r="K46" s="907" t="s">
        <v>952</v>
      </c>
      <c r="L46" s="907"/>
      <c r="M46" s="907"/>
      <c r="N46" s="907"/>
      <c r="R46" s="205">
        <f>Q44/12</f>
        <v>46637.25</v>
      </c>
    </row>
    <row r="47" spans="8:18" ht="15">
      <c r="H47" s="220"/>
      <c r="I47"/>
      <c r="J47" s="396"/>
      <c r="K47" s="907" t="s">
        <v>953</v>
      </c>
      <c r="L47" s="907"/>
      <c r="M47" s="907"/>
      <c r="N47" s="907"/>
      <c r="R47" s="205">
        <f>R46/C44*100</f>
        <v>107.74957835639857</v>
      </c>
    </row>
    <row r="48" spans="8:14" ht="15">
      <c r="H48" s="220"/>
      <c r="I48"/>
      <c r="J48" s="397"/>
      <c r="K48" s="397"/>
      <c r="L48" s="397"/>
      <c r="M48" s="220"/>
      <c r="N48" s="220"/>
    </row>
    <row r="49" spans="6:14" ht="15">
      <c r="F49" s="531" t="s">
        <v>954</v>
      </c>
      <c r="G49" s="531"/>
      <c r="H49" s="534"/>
      <c r="I49" s="529"/>
      <c r="L49" s="42"/>
      <c r="M49" s="210"/>
      <c r="N49" s="210"/>
    </row>
    <row r="50" spans="6:14" ht="15">
      <c r="F50" s="535"/>
      <c r="G50" s="535"/>
      <c r="H50" s="533"/>
      <c r="I50" s="529"/>
      <c r="J50" s="396"/>
      <c r="K50" s="907" t="s">
        <v>955</v>
      </c>
      <c r="L50" s="907"/>
      <c r="M50" s="907"/>
      <c r="N50" s="907"/>
    </row>
    <row r="51" spans="6:9" ht="12.75">
      <c r="F51" s="535"/>
      <c r="G51" s="535"/>
      <c r="H51" s="535"/>
      <c r="I51" s="535"/>
    </row>
  </sheetData>
  <sheetProtection/>
  <mergeCells count="13">
    <mergeCell ref="K50:N50"/>
    <mergeCell ref="D9:D10"/>
    <mergeCell ref="K8:P8"/>
    <mergeCell ref="E9:P9"/>
    <mergeCell ref="K46:N46"/>
    <mergeCell ref="K47:N47"/>
    <mergeCell ref="H1:I1"/>
    <mergeCell ref="A3:M3"/>
    <mergeCell ref="A4:M4"/>
    <mergeCell ref="A9:A10"/>
    <mergeCell ref="B9:B10"/>
    <mergeCell ref="D2:G2"/>
    <mergeCell ref="C9:C10"/>
  </mergeCells>
  <hyperlinks>
    <hyperlink ref="D12" r:id="rId1" display="javascript:__doPostBack('ctl00$ContentPlaceHolder1$Grd_tot_detail$ctl02$lbtnttlsch','')"/>
    <hyperlink ref="D13" r:id="rId2" display="javascript:__doPostBack('ctl00$ContentPlaceHolder1$Grd_tot_detail$ctl03$lbtnttlsch','')"/>
    <hyperlink ref="D14" r:id="rId3" display="javascript:__doPostBack('ctl00$ContentPlaceHolder1$Grd_tot_detail$ctl04$lbtnttlsch','')"/>
    <hyperlink ref="D15" r:id="rId4" display="javascript:__doPostBack('ctl00$ContentPlaceHolder1$Grd_tot_detail$ctl05$lbtnttlsch','')"/>
    <hyperlink ref="D16" r:id="rId5" display="javascript:__doPostBack('ctl00$ContentPlaceHolder1$Grd_tot_detail$ctl06$lbtnttlsch','')"/>
    <hyperlink ref="D17" r:id="rId6" display="javascript:__doPostBack('ctl00$ContentPlaceHolder1$Grd_tot_detail$ctl07$lbtnttlsch','')"/>
    <hyperlink ref="D18" r:id="rId7" display="javascript:__doPostBack('ctl00$ContentPlaceHolder1$Grd_tot_detail$ctl08$lbtnttlsch','')"/>
    <hyperlink ref="D19" r:id="rId8" display="javascript:__doPostBack('ctl00$ContentPlaceHolder1$Grd_tot_detail$ctl09$lbtnttlsch','')"/>
    <hyperlink ref="D20" r:id="rId9" display="javascript:__doPostBack('ctl00$ContentPlaceHolder1$Grd_tot_detail$ctl10$lbtnttlsch','')"/>
    <hyperlink ref="D21" r:id="rId10" display="javascript:__doPostBack('ctl00$ContentPlaceHolder1$Grd_tot_detail$ctl11$lbtnttlsch','')"/>
    <hyperlink ref="D22" r:id="rId11" display="javascript:__doPostBack('ctl00$ContentPlaceHolder1$Grd_tot_detail$ctl12$lbtnttlsch','')"/>
    <hyperlink ref="D23" r:id="rId12" display="javascript:__doPostBack('ctl00$ContentPlaceHolder1$Grd_tot_detail$ctl13$lbtnttlsch','')"/>
    <hyperlink ref="D24" r:id="rId13" display="javascript:__doPostBack('ctl00$ContentPlaceHolder1$Grd_tot_detail$ctl14$lbtnttlsch','')"/>
    <hyperlink ref="D25" r:id="rId14" display="javascript:__doPostBack('ctl00$ContentPlaceHolder1$Grd_tot_detail$ctl15$lbtnttlsch','')"/>
    <hyperlink ref="E12" r:id="rId15" display="javascript:__doPostBack('ctl00$ContentPlaceHolder1$Grd_tot_detail$ctl02$hypapr','')"/>
    <hyperlink ref="F12" r:id="rId16" display="javascript:__doPostBack('ctl00$ContentPlaceHolder1$Grd_tot_detail$ctl02$hypmay','')"/>
    <hyperlink ref="G12" r:id="rId17" display="javascript:__doPostBack('ctl00$ContentPlaceHolder1$Grd_tot_detail$ctl02$hypjune','')"/>
    <hyperlink ref="H12" r:id="rId18" display="javascript:__doPostBack('ctl00$ContentPlaceHolder1$Grd_tot_detail$ctl02$hypjuly','')"/>
    <hyperlink ref="I12" r:id="rId19" display="javascript:__doPostBack('ctl00$ContentPlaceHolder1$Grd_tot_detail$ctl02$hypAugust','')"/>
    <hyperlink ref="J12" r:id="rId20" display="javascript:__doPostBack('ctl00$ContentPlaceHolder1$Grd_tot_detail$ctl02$hypSeptember','')"/>
    <hyperlink ref="K12" r:id="rId21" display="javascript:__doPostBack('ctl00$ContentPlaceHolder1$Grd_tot_detail$ctl02$hypOcteber','')"/>
    <hyperlink ref="L12" r:id="rId22" display="javascript:__doPostBack('ctl00$ContentPlaceHolder1$Grd_tot_detail$ctl02$hypNovember','')"/>
    <hyperlink ref="M12" r:id="rId23" display="javascript:__doPostBack('ctl00$ContentPlaceHolder1$Grd_tot_detail$ctl02$hypDecember','')"/>
    <hyperlink ref="N12" r:id="rId24" display="javascript:__doPostBack('ctl00$ContentPlaceHolder1$Grd_tot_detail$ctl02$hypJanuary','')"/>
    <hyperlink ref="O12" r:id="rId25" display="javascript:__doPostBack('ctl00$ContentPlaceHolder1$Grd_tot_detail$ctl02$hypFeb','')"/>
    <hyperlink ref="P12" r:id="rId26" display="javascript:__doPostBack('ctl00$ContentPlaceHolder1$Grd_tot_detail$ctl02$hypMarch','')"/>
    <hyperlink ref="E13" r:id="rId27" display="javascript:__doPostBack('ctl00$ContentPlaceHolder1$Grd_tot_detail$ctl03$hypapr','')"/>
    <hyperlink ref="F13" r:id="rId28" display="javascript:__doPostBack('ctl00$ContentPlaceHolder1$Grd_tot_detail$ctl03$hypmay','')"/>
    <hyperlink ref="G13" r:id="rId29" display="javascript:__doPostBack('ctl00$ContentPlaceHolder1$Grd_tot_detail$ctl03$hypjune','')"/>
    <hyperlink ref="H13" r:id="rId30" display="javascript:__doPostBack('ctl00$ContentPlaceHolder1$Grd_tot_detail$ctl03$hypjuly','')"/>
    <hyperlink ref="I13" r:id="rId31" display="javascript:__doPostBack('ctl00$ContentPlaceHolder1$Grd_tot_detail$ctl03$hypAugust','')"/>
    <hyperlink ref="J13" r:id="rId32" display="javascript:__doPostBack('ctl00$ContentPlaceHolder1$Grd_tot_detail$ctl03$hypSeptember','')"/>
    <hyperlink ref="K13" r:id="rId33" display="javascript:__doPostBack('ctl00$ContentPlaceHolder1$Grd_tot_detail$ctl03$hypOcteber','')"/>
    <hyperlink ref="L13" r:id="rId34" display="javascript:__doPostBack('ctl00$ContentPlaceHolder1$Grd_tot_detail$ctl03$hypNovember','')"/>
    <hyperlink ref="M13" r:id="rId35" display="javascript:__doPostBack('ctl00$ContentPlaceHolder1$Grd_tot_detail$ctl03$hypDecember','')"/>
    <hyperlink ref="N13" r:id="rId36" display="javascript:__doPostBack('ctl00$ContentPlaceHolder1$Grd_tot_detail$ctl03$hypJanuary','')"/>
    <hyperlink ref="O13" r:id="rId37" display="javascript:__doPostBack('ctl00$ContentPlaceHolder1$Grd_tot_detail$ctl03$hypFeb','')"/>
    <hyperlink ref="P13" r:id="rId38" display="javascript:__doPostBack('ctl00$ContentPlaceHolder1$Grd_tot_detail$ctl03$hypMarch','')"/>
    <hyperlink ref="E14" r:id="rId39" display="javascript:__doPostBack('ctl00$ContentPlaceHolder1$Grd_tot_detail$ctl04$hypapr','')"/>
    <hyperlink ref="F14" r:id="rId40" display="javascript:__doPostBack('ctl00$ContentPlaceHolder1$Grd_tot_detail$ctl04$hypmay','')"/>
    <hyperlink ref="G14" r:id="rId41" display="javascript:__doPostBack('ctl00$ContentPlaceHolder1$Grd_tot_detail$ctl04$hypjune','')"/>
    <hyperlink ref="H14" r:id="rId42" display="javascript:__doPostBack('ctl00$ContentPlaceHolder1$Grd_tot_detail$ctl04$hypjuly','')"/>
    <hyperlink ref="I14" r:id="rId43" display="javascript:__doPostBack('ctl00$ContentPlaceHolder1$Grd_tot_detail$ctl04$hypAugust','')"/>
    <hyperlink ref="J14" r:id="rId44" display="javascript:__doPostBack('ctl00$ContentPlaceHolder1$Grd_tot_detail$ctl04$hypSeptember','')"/>
    <hyperlink ref="K14" r:id="rId45" display="javascript:__doPostBack('ctl00$ContentPlaceHolder1$Grd_tot_detail$ctl04$hypOcteber','')"/>
    <hyperlink ref="L14" r:id="rId46" display="javascript:__doPostBack('ctl00$ContentPlaceHolder1$Grd_tot_detail$ctl04$hypNovember','')"/>
    <hyperlink ref="M14" r:id="rId47" display="javascript:__doPostBack('ctl00$ContentPlaceHolder1$Grd_tot_detail$ctl04$hypDecember','')"/>
    <hyperlink ref="N14" r:id="rId48" display="javascript:__doPostBack('ctl00$ContentPlaceHolder1$Grd_tot_detail$ctl04$hypJanuary','')"/>
    <hyperlink ref="O14" r:id="rId49" display="javascript:__doPostBack('ctl00$ContentPlaceHolder1$Grd_tot_detail$ctl04$hypFeb','')"/>
    <hyperlink ref="P14" r:id="rId50" display="javascript:__doPostBack('ctl00$ContentPlaceHolder1$Grd_tot_detail$ctl04$hypMarch','')"/>
    <hyperlink ref="E15" r:id="rId51" display="javascript:__doPostBack('ctl00$ContentPlaceHolder1$Grd_tot_detail$ctl05$hypapr','')"/>
    <hyperlink ref="F15" r:id="rId52" display="javascript:__doPostBack('ctl00$ContentPlaceHolder1$Grd_tot_detail$ctl05$hypmay','')"/>
    <hyperlink ref="G15" r:id="rId53" display="javascript:__doPostBack('ctl00$ContentPlaceHolder1$Grd_tot_detail$ctl05$hypjune','')"/>
    <hyperlink ref="H15" r:id="rId54" display="javascript:__doPostBack('ctl00$ContentPlaceHolder1$Grd_tot_detail$ctl05$hypjuly','')"/>
    <hyperlink ref="I15" r:id="rId55" display="javascript:__doPostBack('ctl00$ContentPlaceHolder1$Grd_tot_detail$ctl05$hypAugust','')"/>
    <hyperlink ref="J15" r:id="rId56" display="javascript:__doPostBack('ctl00$ContentPlaceHolder1$Grd_tot_detail$ctl05$hypSeptember','')"/>
    <hyperlink ref="K15" r:id="rId57" display="javascript:__doPostBack('ctl00$ContentPlaceHolder1$Grd_tot_detail$ctl05$hypOcteber','')"/>
    <hyperlink ref="L15" r:id="rId58" display="javascript:__doPostBack('ctl00$ContentPlaceHolder1$Grd_tot_detail$ctl05$hypNovember','')"/>
    <hyperlink ref="M15" r:id="rId59" display="javascript:__doPostBack('ctl00$ContentPlaceHolder1$Grd_tot_detail$ctl05$hypDecember','')"/>
    <hyperlink ref="N15" r:id="rId60" display="javascript:__doPostBack('ctl00$ContentPlaceHolder1$Grd_tot_detail$ctl05$hypJanuary','')"/>
    <hyperlink ref="O15" r:id="rId61" display="javascript:__doPostBack('ctl00$ContentPlaceHolder1$Grd_tot_detail$ctl05$hypFeb','')"/>
    <hyperlink ref="P15" r:id="rId62" display="javascript:__doPostBack('ctl00$ContentPlaceHolder1$Grd_tot_detail$ctl05$hypMarch','')"/>
    <hyperlink ref="E16" r:id="rId63" display="javascript:__doPostBack('ctl00$ContentPlaceHolder1$Grd_tot_detail$ctl06$hypapr','')"/>
    <hyperlink ref="F16" r:id="rId64" display="javascript:__doPostBack('ctl00$ContentPlaceHolder1$Grd_tot_detail$ctl06$hypmay','')"/>
    <hyperlink ref="G16" r:id="rId65" display="javascript:__doPostBack('ctl00$ContentPlaceHolder1$Grd_tot_detail$ctl06$hypjune','')"/>
    <hyperlink ref="H16" r:id="rId66" display="javascript:__doPostBack('ctl00$ContentPlaceHolder1$Grd_tot_detail$ctl06$hypjuly','')"/>
    <hyperlink ref="I16" r:id="rId67" display="javascript:__doPostBack('ctl00$ContentPlaceHolder1$Grd_tot_detail$ctl06$hypAugust','')"/>
    <hyperlink ref="J16" r:id="rId68" display="javascript:__doPostBack('ctl00$ContentPlaceHolder1$Grd_tot_detail$ctl06$hypSeptember','')"/>
    <hyperlink ref="K16" r:id="rId69" display="javascript:__doPostBack('ctl00$ContentPlaceHolder1$Grd_tot_detail$ctl06$hypOcteber','')"/>
    <hyperlink ref="L16" r:id="rId70" display="javascript:__doPostBack('ctl00$ContentPlaceHolder1$Grd_tot_detail$ctl06$hypNovember','')"/>
    <hyperlink ref="M16" r:id="rId71" display="javascript:__doPostBack('ctl00$ContentPlaceHolder1$Grd_tot_detail$ctl06$hypDecember','')"/>
    <hyperlink ref="N16" r:id="rId72" display="javascript:__doPostBack('ctl00$ContentPlaceHolder1$Grd_tot_detail$ctl06$hypJanuary','')"/>
    <hyperlink ref="O16" r:id="rId73" display="javascript:__doPostBack('ctl00$ContentPlaceHolder1$Grd_tot_detail$ctl06$hypFeb','')"/>
    <hyperlink ref="P16" r:id="rId74" display="javascript:__doPostBack('ctl00$ContentPlaceHolder1$Grd_tot_detail$ctl06$hypMarch','')"/>
    <hyperlink ref="E17" r:id="rId75" display="javascript:__doPostBack('ctl00$ContentPlaceHolder1$Grd_tot_detail$ctl07$hypapr','')"/>
    <hyperlink ref="F17" r:id="rId76" display="javascript:__doPostBack('ctl00$ContentPlaceHolder1$Grd_tot_detail$ctl07$hypmay','')"/>
    <hyperlink ref="G17" r:id="rId77" display="javascript:__doPostBack('ctl00$ContentPlaceHolder1$Grd_tot_detail$ctl07$hypjune','')"/>
    <hyperlink ref="H17" r:id="rId78" display="javascript:__doPostBack('ctl00$ContentPlaceHolder1$Grd_tot_detail$ctl07$hypjuly','')"/>
    <hyperlink ref="I17" r:id="rId79" display="javascript:__doPostBack('ctl00$ContentPlaceHolder1$Grd_tot_detail$ctl07$hypAugust','')"/>
    <hyperlink ref="J17" r:id="rId80" display="javascript:__doPostBack('ctl00$ContentPlaceHolder1$Grd_tot_detail$ctl07$hypSeptember','')"/>
    <hyperlink ref="K17" r:id="rId81" display="javascript:__doPostBack('ctl00$ContentPlaceHolder1$Grd_tot_detail$ctl07$hypOcteber','')"/>
    <hyperlink ref="L17" r:id="rId82" display="javascript:__doPostBack('ctl00$ContentPlaceHolder1$Grd_tot_detail$ctl07$hypNovember','')"/>
    <hyperlink ref="M17" r:id="rId83" display="javascript:__doPostBack('ctl00$ContentPlaceHolder1$Grd_tot_detail$ctl07$hypDecember','')"/>
    <hyperlink ref="N17" r:id="rId84" display="javascript:__doPostBack('ctl00$ContentPlaceHolder1$Grd_tot_detail$ctl07$hypJanuary','')"/>
    <hyperlink ref="O17" r:id="rId85" display="javascript:__doPostBack('ctl00$ContentPlaceHolder1$Grd_tot_detail$ctl07$hypFeb','')"/>
    <hyperlink ref="P17" r:id="rId86" display="javascript:__doPostBack('ctl00$ContentPlaceHolder1$Grd_tot_detail$ctl07$hypMarch','')"/>
    <hyperlink ref="E18" r:id="rId87" display="javascript:__doPostBack('ctl00$ContentPlaceHolder1$Grd_tot_detail$ctl08$hypapr','')"/>
    <hyperlink ref="F18" r:id="rId88" display="javascript:__doPostBack('ctl00$ContentPlaceHolder1$Grd_tot_detail$ctl08$hypmay','')"/>
    <hyperlink ref="G18" r:id="rId89" display="javascript:__doPostBack('ctl00$ContentPlaceHolder1$Grd_tot_detail$ctl08$hypjune','')"/>
    <hyperlink ref="H18" r:id="rId90" display="javascript:__doPostBack('ctl00$ContentPlaceHolder1$Grd_tot_detail$ctl08$hypjuly','')"/>
    <hyperlink ref="I18" r:id="rId91" display="javascript:__doPostBack('ctl00$ContentPlaceHolder1$Grd_tot_detail$ctl08$hypAugust','')"/>
    <hyperlink ref="J18" r:id="rId92" display="javascript:__doPostBack('ctl00$ContentPlaceHolder1$Grd_tot_detail$ctl08$hypSeptember','')"/>
    <hyperlink ref="K18" r:id="rId93" display="javascript:__doPostBack('ctl00$ContentPlaceHolder1$Grd_tot_detail$ctl08$hypOcteber','')"/>
    <hyperlink ref="L18" r:id="rId94" display="javascript:__doPostBack('ctl00$ContentPlaceHolder1$Grd_tot_detail$ctl08$hypNovember','')"/>
    <hyperlink ref="M18" r:id="rId95" display="javascript:__doPostBack('ctl00$ContentPlaceHolder1$Grd_tot_detail$ctl08$hypDecember','')"/>
    <hyperlink ref="N18" r:id="rId96" display="javascript:__doPostBack('ctl00$ContentPlaceHolder1$Grd_tot_detail$ctl08$hypJanuary','')"/>
    <hyperlink ref="O18" r:id="rId97" display="javascript:__doPostBack('ctl00$ContentPlaceHolder1$Grd_tot_detail$ctl08$hypFeb','')"/>
    <hyperlink ref="P18" r:id="rId98" display="javascript:__doPostBack('ctl00$ContentPlaceHolder1$Grd_tot_detail$ctl08$hypMarch','')"/>
    <hyperlink ref="E19" r:id="rId99" display="javascript:__doPostBack('ctl00$ContentPlaceHolder1$Grd_tot_detail$ctl09$hypapr','')"/>
    <hyperlink ref="F19" r:id="rId100" display="javascript:__doPostBack('ctl00$ContentPlaceHolder1$Grd_tot_detail$ctl09$hypmay','')"/>
    <hyperlink ref="G19" r:id="rId101" display="javascript:__doPostBack('ctl00$ContentPlaceHolder1$Grd_tot_detail$ctl09$hypjune','')"/>
    <hyperlink ref="H19" r:id="rId102" display="javascript:__doPostBack('ctl00$ContentPlaceHolder1$Grd_tot_detail$ctl09$hypjuly','')"/>
    <hyperlink ref="I19" r:id="rId103" display="javascript:__doPostBack('ctl00$ContentPlaceHolder1$Grd_tot_detail$ctl09$hypAugust','')"/>
    <hyperlink ref="J19" r:id="rId104" display="javascript:__doPostBack('ctl00$ContentPlaceHolder1$Grd_tot_detail$ctl09$hypSeptember','')"/>
    <hyperlink ref="K19" r:id="rId105" display="javascript:__doPostBack('ctl00$ContentPlaceHolder1$Grd_tot_detail$ctl09$hypOcteber','')"/>
    <hyperlink ref="L19" r:id="rId106" display="javascript:__doPostBack('ctl00$ContentPlaceHolder1$Grd_tot_detail$ctl09$hypNovember','')"/>
    <hyperlink ref="M19" r:id="rId107" display="javascript:__doPostBack('ctl00$ContentPlaceHolder1$Grd_tot_detail$ctl09$hypDecember','')"/>
    <hyperlink ref="N19" r:id="rId108" display="javascript:__doPostBack('ctl00$ContentPlaceHolder1$Grd_tot_detail$ctl09$hypJanuary','')"/>
    <hyperlink ref="O19" r:id="rId109" display="javascript:__doPostBack('ctl00$ContentPlaceHolder1$Grd_tot_detail$ctl09$hypFeb','')"/>
    <hyperlink ref="P19" r:id="rId110" display="javascript:__doPostBack('ctl00$ContentPlaceHolder1$Grd_tot_detail$ctl09$hypMarch','')"/>
    <hyperlink ref="E20" r:id="rId111" display="javascript:__doPostBack('ctl00$ContentPlaceHolder1$Grd_tot_detail$ctl10$hypapr','')"/>
    <hyperlink ref="F20" r:id="rId112" display="javascript:__doPostBack('ctl00$ContentPlaceHolder1$Grd_tot_detail$ctl10$hypmay','')"/>
    <hyperlink ref="G20" r:id="rId113" display="javascript:__doPostBack('ctl00$ContentPlaceHolder1$Grd_tot_detail$ctl10$hypjune','')"/>
    <hyperlink ref="H20" r:id="rId114" display="javascript:__doPostBack('ctl00$ContentPlaceHolder1$Grd_tot_detail$ctl10$hypjuly','')"/>
    <hyperlink ref="I20" r:id="rId115" display="javascript:__doPostBack('ctl00$ContentPlaceHolder1$Grd_tot_detail$ctl10$hypAugust','')"/>
    <hyperlink ref="J20" r:id="rId116" display="javascript:__doPostBack('ctl00$ContentPlaceHolder1$Grd_tot_detail$ctl10$hypSeptember','')"/>
    <hyperlink ref="K20" r:id="rId117" display="javascript:__doPostBack('ctl00$ContentPlaceHolder1$Grd_tot_detail$ctl10$hypOcteber','')"/>
    <hyperlink ref="L20" r:id="rId118" display="javascript:__doPostBack('ctl00$ContentPlaceHolder1$Grd_tot_detail$ctl10$hypNovember','')"/>
    <hyperlink ref="M20" r:id="rId119" display="javascript:__doPostBack('ctl00$ContentPlaceHolder1$Grd_tot_detail$ctl10$hypDecember','')"/>
    <hyperlink ref="N20" r:id="rId120" display="javascript:__doPostBack('ctl00$ContentPlaceHolder1$Grd_tot_detail$ctl10$hypJanuary','')"/>
    <hyperlink ref="O20" r:id="rId121" display="javascript:__doPostBack('ctl00$ContentPlaceHolder1$Grd_tot_detail$ctl10$hypFeb','')"/>
    <hyperlink ref="P20" r:id="rId122" display="javascript:__doPostBack('ctl00$ContentPlaceHolder1$Grd_tot_detail$ctl10$hypMarch','')"/>
    <hyperlink ref="E21" r:id="rId123" display="javascript:__doPostBack('ctl00$ContentPlaceHolder1$Grd_tot_detail$ctl11$hypapr','')"/>
    <hyperlink ref="F21" r:id="rId124" display="javascript:__doPostBack('ctl00$ContentPlaceHolder1$Grd_tot_detail$ctl11$hypmay','')"/>
    <hyperlink ref="G21" r:id="rId125" display="javascript:__doPostBack('ctl00$ContentPlaceHolder1$Grd_tot_detail$ctl11$hypjune','')"/>
    <hyperlink ref="H21" r:id="rId126" display="javascript:__doPostBack('ctl00$ContentPlaceHolder1$Grd_tot_detail$ctl11$hypjuly','')"/>
    <hyperlink ref="I21" r:id="rId127" display="javascript:__doPostBack('ctl00$ContentPlaceHolder1$Grd_tot_detail$ctl11$hypAugust','')"/>
    <hyperlink ref="J21" r:id="rId128" display="javascript:__doPostBack('ctl00$ContentPlaceHolder1$Grd_tot_detail$ctl11$hypSeptember','')"/>
    <hyperlink ref="K21" r:id="rId129" display="javascript:__doPostBack('ctl00$ContentPlaceHolder1$Grd_tot_detail$ctl11$hypOcteber','')"/>
    <hyperlink ref="L21" r:id="rId130" display="javascript:__doPostBack('ctl00$ContentPlaceHolder1$Grd_tot_detail$ctl11$hypNovember','')"/>
    <hyperlink ref="M21" r:id="rId131" display="javascript:__doPostBack('ctl00$ContentPlaceHolder1$Grd_tot_detail$ctl11$hypDecember','')"/>
    <hyperlink ref="N21" r:id="rId132" display="javascript:__doPostBack('ctl00$ContentPlaceHolder1$Grd_tot_detail$ctl11$hypJanuary','')"/>
    <hyperlink ref="O21" r:id="rId133" display="javascript:__doPostBack('ctl00$ContentPlaceHolder1$Grd_tot_detail$ctl11$hypFeb','')"/>
    <hyperlink ref="P21" r:id="rId134" display="javascript:__doPostBack('ctl00$ContentPlaceHolder1$Grd_tot_detail$ctl11$hypMarch','')"/>
    <hyperlink ref="E22" r:id="rId135" display="javascript:__doPostBack('ctl00$ContentPlaceHolder1$Grd_tot_detail$ctl12$hypapr','')"/>
    <hyperlink ref="F22" r:id="rId136" display="javascript:__doPostBack('ctl00$ContentPlaceHolder1$Grd_tot_detail$ctl12$hypmay','')"/>
    <hyperlink ref="G22" r:id="rId137" display="javascript:__doPostBack('ctl00$ContentPlaceHolder1$Grd_tot_detail$ctl12$hypjune','')"/>
    <hyperlink ref="H22" r:id="rId138" display="javascript:__doPostBack('ctl00$ContentPlaceHolder1$Grd_tot_detail$ctl12$hypjuly','')"/>
    <hyperlink ref="I22" r:id="rId139" display="javascript:__doPostBack('ctl00$ContentPlaceHolder1$Grd_tot_detail$ctl12$hypAugust','')"/>
    <hyperlink ref="J22" r:id="rId140" display="javascript:__doPostBack('ctl00$ContentPlaceHolder1$Grd_tot_detail$ctl12$hypSeptember','')"/>
    <hyperlink ref="K22" r:id="rId141" display="javascript:__doPostBack('ctl00$ContentPlaceHolder1$Grd_tot_detail$ctl12$hypOcteber','')"/>
    <hyperlink ref="L22" r:id="rId142" display="javascript:__doPostBack('ctl00$ContentPlaceHolder1$Grd_tot_detail$ctl12$hypNovember','')"/>
    <hyperlink ref="M22" r:id="rId143" display="javascript:__doPostBack('ctl00$ContentPlaceHolder1$Grd_tot_detail$ctl12$hypDecember','')"/>
    <hyperlink ref="N22" r:id="rId144" display="javascript:__doPostBack('ctl00$ContentPlaceHolder1$Grd_tot_detail$ctl12$hypJanuary','')"/>
    <hyperlink ref="O22" r:id="rId145" display="javascript:__doPostBack('ctl00$ContentPlaceHolder1$Grd_tot_detail$ctl12$hypFeb','')"/>
    <hyperlink ref="P22" r:id="rId146" display="javascript:__doPostBack('ctl00$ContentPlaceHolder1$Grd_tot_detail$ctl12$hypMarch','')"/>
    <hyperlink ref="E23" r:id="rId147" display="javascript:__doPostBack('ctl00$ContentPlaceHolder1$Grd_tot_detail$ctl13$hypapr','')"/>
    <hyperlink ref="F23" r:id="rId148" display="javascript:__doPostBack('ctl00$ContentPlaceHolder1$Grd_tot_detail$ctl13$hypmay','')"/>
    <hyperlink ref="G23" r:id="rId149" display="javascript:__doPostBack('ctl00$ContentPlaceHolder1$Grd_tot_detail$ctl13$hypjune','')"/>
    <hyperlink ref="H23" r:id="rId150" display="javascript:__doPostBack('ctl00$ContentPlaceHolder1$Grd_tot_detail$ctl13$hypjuly','')"/>
    <hyperlink ref="I23" r:id="rId151" display="javascript:__doPostBack('ctl00$ContentPlaceHolder1$Grd_tot_detail$ctl13$hypAugust','')"/>
    <hyperlink ref="J23" r:id="rId152" display="javascript:__doPostBack('ctl00$ContentPlaceHolder1$Grd_tot_detail$ctl13$hypSeptember','')"/>
    <hyperlink ref="K23" r:id="rId153" display="javascript:__doPostBack('ctl00$ContentPlaceHolder1$Grd_tot_detail$ctl13$hypOcteber','')"/>
    <hyperlink ref="L23" r:id="rId154" display="javascript:__doPostBack('ctl00$ContentPlaceHolder1$Grd_tot_detail$ctl13$hypNovember','')"/>
    <hyperlink ref="M23" r:id="rId155" display="javascript:__doPostBack('ctl00$ContentPlaceHolder1$Grd_tot_detail$ctl13$hypDecember','')"/>
    <hyperlink ref="N23" r:id="rId156" display="javascript:__doPostBack('ctl00$ContentPlaceHolder1$Grd_tot_detail$ctl13$hypJanuary','')"/>
    <hyperlink ref="O23" r:id="rId157" display="javascript:__doPostBack('ctl00$ContentPlaceHolder1$Grd_tot_detail$ctl13$hypFeb','')"/>
    <hyperlink ref="P23" r:id="rId158" display="javascript:__doPostBack('ctl00$ContentPlaceHolder1$Grd_tot_detail$ctl13$hypMarch','')"/>
    <hyperlink ref="E24" r:id="rId159" display="javascript:__doPostBack('ctl00$ContentPlaceHolder1$Grd_tot_detail$ctl14$hypapr','')"/>
    <hyperlink ref="F24" r:id="rId160" display="javascript:__doPostBack('ctl00$ContentPlaceHolder1$Grd_tot_detail$ctl14$hypmay','')"/>
    <hyperlink ref="G24" r:id="rId161" display="javascript:__doPostBack('ctl00$ContentPlaceHolder1$Grd_tot_detail$ctl14$hypjune','')"/>
    <hyperlink ref="H24" r:id="rId162" display="javascript:__doPostBack('ctl00$ContentPlaceHolder1$Grd_tot_detail$ctl14$hypjuly','')"/>
    <hyperlink ref="I24" r:id="rId163" display="javascript:__doPostBack('ctl00$ContentPlaceHolder1$Grd_tot_detail$ctl14$hypAugust','')"/>
    <hyperlink ref="J24" r:id="rId164" display="javascript:__doPostBack('ctl00$ContentPlaceHolder1$Grd_tot_detail$ctl14$hypSeptember','')"/>
    <hyperlink ref="K24" r:id="rId165" display="javascript:__doPostBack('ctl00$ContentPlaceHolder1$Grd_tot_detail$ctl14$hypOcteber','')"/>
    <hyperlink ref="L24" r:id="rId166" display="javascript:__doPostBack('ctl00$ContentPlaceHolder1$Grd_tot_detail$ctl14$hypNovember','')"/>
    <hyperlink ref="M24" r:id="rId167" display="javascript:__doPostBack('ctl00$ContentPlaceHolder1$Grd_tot_detail$ctl14$hypDecember','')"/>
    <hyperlink ref="N24" r:id="rId168" display="javascript:__doPostBack('ctl00$ContentPlaceHolder1$Grd_tot_detail$ctl14$hypJanuary','')"/>
    <hyperlink ref="O24" r:id="rId169" display="javascript:__doPostBack('ctl00$ContentPlaceHolder1$Grd_tot_detail$ctl14$hypFeb','')"/>
    <hyperlink ref="P24" r:id="rId170" display="javascript:__doPostBack('ctl00$ContentPlaceHolder1$Grd_tot_detail$ctl14$hypMarch','')"/>
    <hyperlink ref="E25" r:id="rId171" display="javascript:__doPostBack('ctl00$ContentPlaceHolder1$Grd_tot_detail$ctl15$hypapr','')"/>
    <hyperlink ref="F25" r:id="rId172" display="javascript:__doPostBack('ctl00$ContentPlaceHolder1$Grd_tot_detail$ctl15$hypmay','')"/>
    <hyperlink ref="G25" r:id="rId173" display="javascript:__doPostBack('ctl00$ContentPlaceHolder1$Grd_tot_detail$ctl15$hypjune','')"/>
    <hyperlink ref="H25" r:id="rId174" display="javascript:__doPostBack('ctl00$ContentPlaceHolder1$Grd_tot_detail$ctl15$hypjuly','')"/>
    <hyperlink ref="I25" r:id="rId175" display="javascript:__doPostBack('ctl00$ContentPlaceHolder1$Grd_tot_detail$ctl15$hypAugust','')"/>
    <hyperlink ref="J25" r:id="rId176" display="javascript:__doPostBack('ctl00$ContentPlaceHolder1$Grd_tot_detail$ctl15$hypSeptember','')"/>
    <hyperlink ref="K25" r:id="rId177" display="javascript:__doPostBack('ctl00$ContentPlaceHolder1$Grd_tot_detail$ctl15$hypOcteber','')"/>
    <hyperlink ref="L25" r:id="rId178" display="javascript:__doPostBack('ctl00$ContentPlaceHolder1$Grd_tot_detail$ctl15$hypNovember','')"/>
    <hyperlink ref="M25" r:id="rId179" display="javascript:__doPostBack('ctl00$ContentPlaceHolder1$Grd_tot_detail$ctl15$hypDecember','')"/>
    <hyperlink ref="N25" r:id="rId180" display="javascript:__doPostBack('ctl00$ContentPlaceHolder1$Grd_tot_detail$ctl15$hypJanuary','')"/>
    <hyperlink ref="O25" r:id="rId181" display="javascript:__doPostBack('ctl00$ContentPlaceHolder1$Grd_tot_detail$ctl15$hypFeb','')"/>
    <hyperlink ref="P25" r:id="rId182" display="javascript:__doPostBack('ctl00$ContentPlaceHolder1$Grd_tot_detail$ctl15$hypMarch','')"/>
    <hyperlink ref="D27" r:id="rId183" display="javascript:__doPostBack('ctl00$ContentPlaceHolder1$Grd_tot_detail$ctl16$lbtnttlsch','')"/>
    <hyperlink ref="D28" r:id="rId184" display="javascript:__doPostBack('ctl00$ContentPlaceHolder1$Grd_tot_detail$ctl17$lbtnttlsch','')"/>
    <hyperlink ref="D29" r:id="rId185" display="javascript:__doPostBack('ctl00$ContentPlaceHolder1$Grd_tot_detail$ctl18$lbtnttlsch','')"/>
    <hyperlink ref="D30" r:id="rId186" display="javascript:__doPostBack('ctl00$ContentPlaceHolder1$Grd_tot_detail$ctl19$lbtnttlsch','')"/>
    <hyperlink ref="D31" r:id="rId187" display="javascript:__doPostBack('ctl00$ContentPlaceHolder1$Grd_tot_detail$ctl20$lbtnttlsch','')"/>
    <hyperlink ref="D32" r:id="rId188" display="javascript:__doPostBack('ctl00$ContentPlaceHolder1$Grd_tot_detail$ctl21$lbtnttlsch','')"/>
    <hyperlink ref="E27" r:id="rId189" display="javascript:__doPostBack('ctl00$ContentPlaceHolder1$Grd_tot_detail$ctl16$hypapr','')"/>
    <hyperlink ref="F27" r:id="rId190" display="javascript:__doPostBack('ctl00$ContentPlaceHolder1$Grd_tot_detail$ctl16$hypmay','')"/>
    <hyperlink ref="G27" r:id="rId191" display="javascript:__doPostBack('ctl00$ContentPlaceHolder1$Grd_tot_detail$ctl16$hypjune','')"/>
    <hyperlink ref="H27" r:id="rId192" display="javascript:__doPostBack('ctl00$ContentPlaceHolder1$Grd_tot_detail$ctl16$hypjuly','')"/>
    <hyperlink ref="I27" r:id="rId193" display="javascript:__doPostBack('ctl00$ContentPlaceHolder1$Grd_tot_detail$ctl16$hypAugust','')"/>
    <hyperlink ref="J27" r:id="rId194" display="javascript:__doPostBack('ctl00$ContentPlaceHolder1$Grd_tot_detail$ctl16$hypSeptember','')"/>
    <hyperlink ref="K27" r:id="rId195" display="javascript:__doPostBack('ctl00$ContentPlaceHolder1$Grd_tot_detail$ctl16$hypOcteber','')"/>
    <hyperlink ref="L27" r:id="rId196" display="javascript:__doPostBack('ctl00$ContentPlaceHolder1$Grd_tot_detail$ctl16$hypNovember','')"/>
    <hyperlink ref="M27" r:id="rId197" display="javascript:__doPostBack('ctl00$ContentPlaceHolder1$Grd_tot_detail$ctl16$hypDecember','')"/>
    <hyperlink ref="N27" r:id="rId198" display="javascript:__doPostBack('ctl00$ContentPlaceHolder1$Grd_tot_detail$ctl16$hypJanuary','')"/>
    <hyperlink ref="O27" r:id="rId199" display="javascript:__doPostBack('ctl00$ContentPlaceHolder1$Grd_tot_detail$ctl16$hypFeb','')"/>
    <hyperlink ref="P27" r:id="rId200" display="javascript:__doPostBack('ctl00$ContentPlaceHolder1$Grd_tot_detail$ctl16$hypMarch','')"/>
    <hyperlink ref="E28" r:id="rId201" display="javascript:__doPostBack('ctl00$ContentPlaceHolder1$Grd_tot_detail$ctl17$hypapr','')"/>
    <hyperlink ref="F28" r:id="rId202" display="javascript:__doPostBack('ctl00$ContentPlaceHolder1$Grd_tot_detail$ctl17$hypmay','')"/>
    <hyperlink ref="G28" r:id="rId203" display="javascript:__doPostBack('ctl00$ContentPlaceHolder1$Grd_tot_detail$ctl17$hypjune','')"/>
    <hyperlink ref="H28" r:id="rId204" display="javascript:__doPostBack('ctl00$ContentPlaceHolder1$Grd_tot_detail$ctl17$hypjuly','')"/>
    <hyperlink ref="I28" r:id="rId205" display="javascript:__doPostBack('ctl00$ContentPlaceHolder1$Grd_tot_detail$ctl17$hypAugust','')"/>
    <hyperlink ref="J28" r:id="rId206" display="javascript:__doPostBack('ctl00$ContentPlaceHolder1$Grd_tot_detail$ctl17$hypSeptember','')"/>
    <hyperlink ref="K28" r:id="rId207" display="javascript:__doPostBack('ctl00$ContentPlaceHolder1$Grd_tot_detail$ctl17$hypOcteber','')"/>
    <hyperlink ref="L28" r:id="rId208" display="javascript:__doPostBack('ctl00$ContentPlaceHolder1$Grd_tot_detail$ctl17$hypNovember','')"/>
    <hyperlink ref="M28" r:id="rId209" display="javascript:__doPostBack('ctl00$ContentPlaceHolder1$Grd_tot_detail$ctl17$hypDecember','')"/>
    <hyperlink ref="N28" r:id="rId210" display="javascript:__doPostBack('ctl00$ContentPlaceHolder1$Grd_tot_detail$ctl17$hypJanuary','')"/>
    <hyperlink ref="O28" r:id="rId211" display="javascript:__doPostBack('ctl00$ContentPlaceHolder1$Grd_tot_detail$ctl17$hypFeb','')"/>
    <hyperlink ref="P28" r:id="rId212" display="javascript:__doPostBack('ctl00$ContentPlaceHolder1$Grd_tot_detail$ctl17$hypMarch','')"/>
    <hyperlink ref="E29" r:id="rId213" display="javascript:__doPostBack('ctl00$ContentPlaceHolder1$Grd_tot_detail$ctl18$hypapr','')"/>
    <hyperlink ref="F29" r:id="rId214" display="javascript:__doPostBack('ctl00$ContentPlaceHolder1$Grd_tot_detail$ctl18$hypmay','')"/>
    <hyperlink ref="G29" r:id="rId215" display="javascript:__doPostBack('ctl00$ContentPlaceHolder1$Grd_tot_detail$ctl18$hypjune','')"/>
    <hyperlink ref="H29" r:id="rId216" display="javascript:__doPostBack('ctl00$ContentPlaceHolder1$Grd_tot_detail$ctl18$hypjuly','')"/>
    <hyperlink ref="I29" r:id="rId217" display="javascript:__doPostBack('ctl00$ContentPlaceHolder1$Grd_tot_detail$ctl18$hypAugust','')"/>
    <hyperlink ref="J29" r:id="rId218" display="javascript:__doPostBack('ctl00$ContentPlaceHolder1$Grd_tot_detail$ctl18$hypSeptember','')"/>
    <hyperlink ref="K29" r:id="rId219" display="javascript:__doPostBack('ctl00$ContentPlaceHolder1$Grd_tot_detail$ctl18$hypOcteber','')"/>
    <hyperlink ref="L29" r:id="rId220" display="javascript:__doPostBack('ctl00$ContentPlaceHolder1$Grd_tot_detail$ctl18$hypNovember','')"/>
    <hyperlink ref="M29" r:id="rId221" display="javascript:__doPostBack('ctl00$ContentPlaceHolder1$Grd_tot_detail$ctl18$hypDecember','')"/>
    <hyperlink ref="N29" r:id="rId222" display="javascript:__doPostBack('ctl00$ContentPlaceHolder1$Grd_tot_detail$ctl18$hypJanuary','')"/>
    <hyperlink ref="O29" r:id="rId223" display="javascript:__doPostBack('ctl00$ContentPlaceHolder1$Grd_tot_detail$ctl18$hypFeb','')"/>
    <hyperlink ref="P29" r:id="rId224" display="javascript:__doPostBack('ctl00$ContentPlaceHolder1$Grd_tot_detail$ctl18$hypMarch','')"/>
    <hyperlink ref="E30" r:id="rId225" display="javascript:__doPostBack('ctl00$ContentPlaceHolder1$Grd_tot_detail$ctl19$hypapr','')"/>
    <hyperlink ref="F30" r:id="rId226" display="javascript:__doPostBack('ctl00$ContentPlaceHolder1$Grd_tot_detail$ctl19$hypmay','')"/>
    <hyperlink ref="G30" r:id="rId227" display="javascript:__doPostBack('ctl00$ContentPlaceHolder1$Grd_tot_detail$ctl19$hypjune','')"/>
    <hyperlink ref="H30" r:id="rId228" display="javascript:__doPostBack('ctl00$ContentPlaceHolder1$Grd_tot_detail$ctl19$hypjuly','')"/>
    <hyperlink ref="I30" r:id="rId229" display="javascript:__doPostBack('ctl00$ContentPlaceHolder1$Grd_tot_detail$ctl19$hypAugust','')"/>
    <hyperlink ref="J30" r:id="rId230" display="javascript:__doPostBack('ctl00$ContentPlaceHolder1$Grd_tot_detail$ctl19$hypSeptember','')"/>
    <hyperlink ref="K30" r:id="rId231" display="javascript:__doPostBack('ctl00$ContentPlaceHolder1$Grd_tot_detail$ctl19$hypOcteber','')"/>
    <hyperlink ref="L30" r:id="rId232" display="javascript:__doPostBack('ctl00$ContentPlaceHolder1$Grd_tot_detail$ctl19$hypNovember','')"/>
    <hyperlink ref="M30" r:id="rId233" display="javascript:__doPostBack('ctl00$ContentPlaceHolder1$Grd_tot_detail$ctl19$hypDecember','')"/>
    <hyperlink ref="N30" r:id="rId234" display="javascript:__doPostBack('ctl00$ContentPlaceHolder1$Grd_tot_detail$ctl19$hypJanuary','')"/>
    <hyperlink ref="O30" r:id="rId235" display="javascript:__doPostBack('ctl00$ContentPlaceHolder1$Grd_tot_detail$ctl19$hypFeb','')"/>
    <hyperlink ref="P30" r:id="rId236" display="javascript:__doPostBack('ctl00$ContentPlaceHolder1$Grd_tot_detail$ctl19$hypMarch','')"/>
    <hyperlink ref="E31" r:id="rId237" display="javascript:__doPostBack('ctl00$ContentPlaceHolder1$Grd_tot_detail$ctl20$hypapr','')"/>
    <hyperlink ref="F31" r:id="rId238" display="javascript:__doPostBack('ctl00$ContentPlaceHolder1$Grd_tot_detail$ctl20$hypmay','')"/>
    <hyperlink ref="G31" r:id="rId239" display="javascript:__doPostBack('ctl00$ContentPlaceHolder1$Grd_tot_detail$ctl20$hypjune','')"/>
    <hyperlink ref="H31" r:id="rId240" display="javascript:__doPostBack('ctl00$ContentPlaceHolder1$Grd_tot_detail$ctl20$hypjuly','')"/>
    <hyperlink ref="I31" r:id="rId241" display="javascript:__doPostBack('ctl00$ContentPlaceHolder1$Grd_tot_detail$ctl20$hypAugust','')"/>
    <hyperlink ref="J31" r:id="rId242" display="javascript:__doPostBack('ctl00$ContentPlaceHolder1$Grd_tot_detail$ctl20$hypSeptember','')"/>
    <hyperlink ref="K31" r:id="rId243" display="javascript:__doPostBack('ctl00$ContentPlaceHolder1$Grd_tot_detail$ctl20$hypOcteber','')"/>
    <hyperlink ref="L31" r:id="rId244" display="javascript:__doPostBack('ctl00$ContentPlaceHolder1$Grd_tot_detail$ctl20$hypNovember','')"/>
    <hyperlink ref="M31" r:id="rId245" display="javascript:__doPostBack('ctl00$ContentPlaceHolder1$Grd_tot_detail$ctl20$hypDecember','')"/>
    <hyperlink ref="N31" r:id="rId246" display="javascript:__doPostBack('ctl00$ContentPlaceHolder1$Grd_tot_detail$ctl20$hypJanuary','')"/>
    <hyperlink ref="O31" r:id="rId247" display="javascript:__doPostBack('ctl00$ContentPlaceHolder1$Grd_tot_detail$ctl20$hypFeb','')"/>
    <hyperlink ref="P31" r:id="rId248" display="javascript:__doPostBack('ctl00$ContentPlaceHolder1$Grd_tot_detail$ctl20$hypMarch','')"/>
    <hyperlink ref="E32" r:id="rId249" display="javascript:__doPostBack('ctl00$ContentPlaceHolder1$Grd_tot_detail$ctl21$hypapr','')"/>
    <hyperlink ref="F32" r:id="rId250" display="javascript:__doPostBack('ctl00$ContentPlaceHolder1$Grd_tot_detail$ctl21$hypmay','')"/>
    <hyperlink ref="G32" r:id="rId251" display="javascript:__doPostBack('ctl00$ContentPlaceHolder1$Grd_tot_detail$ctl21$hypjune','')"/>
    <hyperlink ref="H32" r:id="rId252" display="javascript:__doPostBack('ctl00$ContentPlaceHolder1$Grd_tot_detail$ctl21$hypjuly','')"/>
    <hyperlink ref="I32" r:id="rId253" display="javascript:__doPostBack('ctl00$ContentPlaceHolder1$Grd_tot_detail$ctl21$hypAugust','')"/>
    <hyperlink ref="J32" r:id="rId254" display="javascript:__doPostBack('ctl00$ContentPlaceHolder1$Grd_tot_detail$ctl21$hypSeptember','')"/>
    <hyperlink ref="K32" r:id="rId255" display="javascript:__doPostBack('ctl00$ContentPlaceHolder1$Grd_tot_detail$ctl21$hypOcteber','')"/>
    <hyperlink ref="L32" r:id="rId256" display="javascript:__doPostBack('ctl00$ContentPlaceHolder1$Grd_tot_detail$ctl21$hypNovember','')"/>
    <hyperlink ref="M32" r:id="rId257" display="javascript:__doPostBack('ctl00$ContentPlaceHolder1$Grd_tot_detail$ctl21$hypDecember','')"/>
    <hyperlink ref="N32" r:id="rId258" display="javascript:__doPostBack('ctl00$ContentPlaceHolder1$Grd_tot_detail$ctl21$hypJanuary','')"/>
    <hyperlink ref="O32" r:id="rId259" display="javascript:__doPostBack('ctl00$ContentPlaceHolder1$Grd_tot_detail$ctl21$hypFeb','')"/>
    <hyperlink ref="P32" r:id="rId260" display="javascript:__doPostBack('ctl00$ContentPlaceHolder1$Grd_tot_detail$ctl21$hypMarch','')"/>
  </hyperlinks>
  <printOptions horizontalCentered="1"/>
  <pageMargins left="0.7086614173228347" right="0.7086614173228347" top="0.2362204724409449" bottom="0" header="0.31496062992125984" footer="0.31496062992125984"/>
  <pageSetup fitToHeight="1" fitToWidth="1" horizontalDpi="600" verticalDpi="600" orientation="landscape" paperSize="9" scale="69" r:id="rId261"/>
</worksheet>
</file>

<file path=xl/worksheets/sheet51.xml><?xml version="1.0" encoding="utf-8"?>
<worksheet xmlns="http://schemas.openxmlformats.org/spreadsheetml/2006/main" xmlns:r="http://schemas.openxmlformats.org/officeDocument/2006/relationships">
  <sheetPr>
    <pageSetUpPr fitToPage="1"/>
  </sheetPr>
  <dimension ref="A1:R55"/>
  <sheetViews>
    <sheetView tabSelected="1" view="pageBreakPreview" zoomScale="90" zoomScaleSheetLayoutView="90" zoomScalePageLayoutView="0" workbookViewId="0" topLeftCell="A12">
      <selection activeCell="A37" sqref="A37"/>
    </sheetView>
  </sheetViews>
  <sheetFormatPr defaultColWidth="9.140625" defaultRowHeight="12.75"/>
  <cols>
    <col min="1" max="1" width="8.57421875" style="205" customWidth="1"/>
    <col min="2" max="2" width="17.8515625" style="205" customWidth="1"/>
    <col min="3" max="3" width="11.140625" style="205" customWidth="1"/>
    <col min="4" max="4" width="17.140625" style="205" customWidth="1"/>
    <col min="5" max="6" width="9.140625" style="205" customWidth="1"/>
    <col min="7" max="7" width="7.8515625" style="205" customWidth="1"/>
    <col min="8" max="8" width="8.421875" style="205" customWidth="1"/>
    <col min="9" max="9" width="9.28125" style="205" customWidth="1"/>
    <col min="10" max="10" width="10.28125" style="205" customWidth="1"/>
    <col min="11" max="11" width="9.140625" style="205" customWidth="1"/>
    <col min="12" max="12" width="10.140625" style="205" customWidth="1"/>
    <col min="13" max="13" width="11.00390625" style="205" customWidth="1"/>
    <col min="14" max="14" width="10.140625" style="205" customWidth="1"/>
    <col min="15" max="15" width="7.421875" style="205" customWidth="1"/>
    <col min="16" max="16" width="7.8515625" style="205" customWidth="1"/>
    <col min="17" max="16384" width="9.140625" style="205" customWidth="1"/>
  </cols>
  <sheetData>
    <row r="1" spans="8:13" ht="12.75">
      <c r="H1" s="931"/>
      <c r="I1" s="931"/>
      <c r="L1" s="938" t="s">
        <v>537</v>
      </c>
      <c r="M1" s="938"/>
    </row>
    <row r="2" spans="3:12" ht="12.75">
      <c r="C2" s="931" t="s">
        <v>624</v>
      </c>
      <c r="D2" s="931"/>
      <c r="E2" s="931"/>
      <c r="F2" s="931"/>
      <c r="G2" s="931"/>
      <c r="H2" s="931"/>
      <c r="I2" s="931"/>
      <c r="J2" s="931"/>
      <c r="L2" s="208"/>
    </row>
    <row r="3" spans="1:13" s="209" customFormat="1" ht="15.75">
      <c r="A3" s="932" t="s">
        <v>693</v>
      </c>
      <c r="B3" s="932"/>
      <c r="C3" s="932"/>
      <c r="D3" s="932"/>
      <c r="E3" s="932"/>
      <c r="F3" s="932"/>
      <c r="G3" s="932"/>
      <c r="H3" s="932"/>
      <c r="I3" s="932"/>
      <c r="J3" s="932"/>
      <c r="K3" s="932"/>
      <c r="L3" s="932"/>
      <c r="M3" s="932"/>
    </row>
    <row r="4" spans="1:13" s="209" customFormat="1" ht="20.25" customHeight="1">
      <c r="A4" s="932" t="s">
        <v>760</v>
      </c>
      <c r="B4" s="932"/>
      <c r="C4" s="932"/>
      <c r="D4" s="932"/>
      <c r="E4" s="932"/>
      <c r="F4" s="932"/>
      <c r="G4" s="932"/>
      <c r="H4" s="932"/>
      <c r="I4" s="932"/>
      <c r="J4" s="932"/>
      <c r="K4" s="932"/>
      <c r="L4" s="932"/>
      <c r="M4" s="932"/>
    </row>
    <row r="6" spans="1:10" ht="12.75">
      <c r="A6" s="210" t="s">
        <v>1011</v>
      </c>
      <c r="B6" s="211"/>
      <c r="C6" s="212"/>
      <c r="D6" s="212"/>
      <c r="E6" s="212"/>
      <c r="F6" s="212"/>
      <c r="G6" s="212"/>
      <c r="H6" s="212"/>
      <c r="I6" s="212"/>
      <c r="J6" s="212"/>
    </row>
    <row r="7" spans="1:10" ht="12.75">
      <c r="A7" s="210"/>
      <c r="B7" s="212"/>
      <c r="C7" s="212"/>
      <c r="D7" s="212"/>
      <c r="E7" s="212"/>
      <c r="F7" s="212"/>
      <c r="G7" s="212"/>
      <c r="H7" s="212"/>
      <c r="I7" s="212"/>
      <c r="J7" s="212"/>
    </row>
    <row r="8" spans="1:10" ht="12.75">
      <c r="A8" s="210"/>
      <c r="B8" s="212"/>
      <c r="C8" s="212"/>
      <c r="D8" s="212"/>
      <c r="E8" s="212"/>
      <c r="F8" s="212"/>
      <c r="G8" s="212"/>
      <c r="H8" s="212"/>
      <c r="I8" s="212"/>
      <c r="J8" s="212"/>
    </row>
    <row r="9" spans="1:10" ht="12.75">
      <c r="A9" s="937" t="s">
        <v>846</v>
      </c>
      <c r="B9" s="937"/>
      <c r="C9" s="937"/>
      <c r="D9" s="937"/>
      <c r="E9" s="937"/>
      <c r="F9" s="937"/>
      <c r="G9" s="217" t="s">
        <v>987</v>
      </c>
      <c r="H9" s="212"/>
      <c r="I9" s="212"/>
      <c r="J9" s="212"/>
    </row>
    <row r="10" spans="1:10" ht="12.75">
      <c r="A10" s="937" t="s">
        <v>847</v>
      </c>
      <c r="B10" s="937"/>
      <c r="C10" s="937"/>
      <c r="D10" s="937"/>
      <c r="E10" s="937"/>
      <c r="F10" s="937"/>
      <c r="G10" s="217" t="s">
        <v>988</v>
      </c>
      <c r="H10" s="212"/>
      <c r="I10" s="212"/>
      <c r="J10" s="212"/>
    </row>
    <row r="12" spans="1:16" s="213" customFormat="1" ht="15" customHeight="1">
      <c r="A12" s="205"/>
      <c r="B12" s="205"/>
      <c r="C12" s="205"/>
      <c r="D12" s="205"/>
      <c r="E12" s="205"/>
      <c r="F12" s="205"/>
      <c r="G12" s="205"/>
      <c r="H12" s="205"/>
      <c r="I12" s="205"/>
      <c r="J12" s="205"/>
      <c r="K12" s="934" t="s">
        <v>768</v>
      </c>
      <c r="L12" s="934"/>
      <c r="M12" s="934"/>
      <c r="N12" s="934"/>
      <c r="O12" s="934"/>
      <c r="P12" s="934"/>
    </row>
    <row r="13" spans="1:16" s="213" customFormat="1" ht="20.25" customHeight="1">
      <c r="A13" s="815" t="s">
        <v>2</v>
      </c>
      <c r="B13" s="815" t="s">
        <v>3</v>
      </c>
      <c r="C13" s="834" t="s">
        <v>258</v>
      </c>
      <c r="D13" s="834" t="s">
        <v>536</v>
      </c>
      <c r="E13" s="936" t="s">
        <v>649</v>
      </c>
      <c r="F13" s="936"/>
      <c r="G13" s="936"/>
      <c r="H13" s="936"/>
      <c r="I13" s="936"/>
      <c r="J13" s="936"/>
      <c r="K13" s="936"/>
      <c r="L13" s="936"/>
      <c r="M13" s="936"/>
      <c r="N13" s="936"/>
      <c r="O13" s="936"/>
      <c r="P13" s="936"/>
    </row>
    <row r="14" spans="1:16" s="213" customFormat="1" ht="35.25" customHeight="1">
      <c r="A14" s="933"/>
      <c r="B14" s="933"/>
      <c r="C14" s="835"/>
      <c r="D14" s="835"/>
      <c r="E14" s="300" t="s">
        <v>785</v>
      </c>
      <c r="F14" s="300" t="s">
        <v>261</v>
      </c>
      <c r="G14" s="300" t="s">
        <v>262</v>
      </c>
      <c r="H14" s="300" t="s">
        <v>263</v>
      </c>
      <c r="I14" s="300" t="s">
        <v>264</v>
      </c>
      <c r="J14" s="300" t="s">
        <v>265</v>
      </c>
      <c r="K14" s="300" t="s">
        <v>266</v>
      </c>
      <c r="L14" s="300" t="s">
        <v>267</v>
      </c>
      <c r="M14" s="300" t="s">
        <v>786</v>
      </c>
      <c r="N14" s="226" t="s">
        <v>787</v>
      </c>
      <c r="O14" s="226" t="s">
        <v>839</v>
      </c>
      <c r="P14" s="226" t="s">
        <v>840</v>
      </c>
    </row>
    <row r="15" spans="1:16" s="213" customFormat="1" ht="12.75" customHeight="1">
      <c r="A15" s="216">
        <v>1</v>
      </c>
      <c r="B15" s="216">
        <v>2</v>
      </c>
      <c r="C15" s="216">
        <v>3</v>
      </c>
      <c r="D15" s="216">
        <v>4</v>
      </c>
      <c r="E15" s="216">
        <v>5</v>
      </c>
      <c r="F15" s="216">
        <v>6</v>
      </c>
      <c r="G15" s="216">
        <v>7</v>
      </c>
      <c r="H15" s="216">
        <v>8</v>
      </c>
      <c r="I15" s="216">
        <v>9</v>
      </c>
      <c r="J15" s="216">
        <v>10</v>
      </c>
      <c r="K15" s="216">
        <v>11</v>
      </c>
      <c r="L15" s="216">
        <v>12</v>
      </c>
      <c r="M15" s="216">
        <v>13</v>
      </c>
      <c r="N15" s="216">
        <v>14</v>
      </c>
      <c r="O15" s="216">
        <v>15</v>
      </c>
      <c r="P15" s="216">
        <v>16</v>
      </c>
    </row>
    <row r="16" spans="1:16" ht="14.25">
      <c r="A16" s="370">
        <v>1</v>
      </c>
      <c r="B16" s="371" t="s">
        <v>900</v>
      </c>
      <c r="C16" s="505">
        <f>'AT-3'!G9</f>
        <v>572</v>
      </c>
      <c r="D16" s="463">
        <v>652</v>
      </c>
      <c r="E16" s="355">
        <v>390</v>
      </c>
      <c r="F16" s="506"/>
      <c r="G16" s="507">
        <v>329</v>
      </c>
      <c r="H16" s="507">
        <v>544</v>
      </c>
      <c r="I16" s="507">
        <v>526</v>
      </c>
      <c r="J16" s="507">
        <v>520</v>
      </c>
      <c r="K16" s="507">
        <v>453</v>
      </c>
      <c r="L16" s="507">
        <v>561</v>
      </c>
      <c r="M16" s="508">
        <v>551</v>
      </c>
      <c r="N16" s="463">
        <v>651</v>
      </c>
      <c r="O16" s="463">
        <v>639</v>
      </c>
      <c r="P16" s="463">
        <v>536</v>
      </c>
    </row>
    <row r="17" spans="1:16" ht="14.25">
      <c r="A17" s="370">
        <v>2</v>
      </c>
      <c r="B17" s="371" t="s">
        <v>901</v>
      </c>
      <c r="C17" s="505">
        <f>'AT-3'!G10</f>
        <v>616</v>
      </c>
      <c r="D17" s="463">
        <v>606</v>
      </c>
      <c r="E17" s="355">
        <v>215</v>
      </c>
      <c r="F17" s="506"/>
      <c r="G17" s="507">
        <v>276</v>
      </c>
      <c r="H17" s="507">
        <v>520</v>
      </c>
      <c r="I17" s="507">
        <v>520</v>
      </c>
      <c r="J17" s="507">
        <v>518</v>
      </c>
      <c r="K17" s="507">
        <v>447</v>
      </c>
      <c r="L17" s="507">
        <v>538</v>
      </c>
      <c r="M17" s="508">
        <v>526</v>
      </c>
      <c r="N17" s="463">
        <v>539</v>
      </c>
      <c r="O17" s="463">
        <v>536</v>
      </c>
      <c r="P17" s="463">
        <v>489</v>
      </c>
    </row>
    <row r="18" spans="1:16" ht="14.25">
      <c r="A18" s="370">
        <v>3</v>
      </c>
      <c r="B18" s="371" t="s">
        <v>902</v>
      </c>
      <c r="C18" s="505">
        <f>'AT-3'!G11</f>
        <v>1282</v>
      </c>
      <c r="D18" s="463">
        <v>1290</v>
      </c>
      <c r="E18" s="355">
        <v>924</v>
      </c>
      <c r="F18" s="506"/>
      <c r="G18" s="507">
        <v>978</v>
      </c>
      <c r="H18" s="507">
        <v>1108</v>
      </c>
      <c r="I18" s="507">
        <v>1102</v>
      </c>
      <c r="J18" s="507">
        <v>1132</v>
      </c>
      <c r="K18" s="507">
        <v>815</v>
      </c>
      <c r="L18" s="507">
        <v>1102</v>
      </c>
      <c r="M18" s="508">
        <v>1115</v>
      </c>
      <c r="N18" s="463">
        <v>1249</v>
      </c>
      <c r="O18" s="463">
        <v>1222</v>
      </c>
      <c r="P18" s="463">
        <v>1189</v>
      </c>
    </row>
    <row r="19" spans="1:16" s="137" customFormat="1" ht="12.75" customHeight="1">
      <c r="A19" s="370">
        <v>4</v>
      </c>
      <c r="B19" s="371" t="s">
        <v>903</v>
      </c>
      <c r="C19" s="505">
        <f>'AT-3'!G12</f>
        <v>1586</v>
      </c>
      <c r="D19" s="463">
        <v>1698</v>
      </c>
      <c r="E19" s="355">
        <v>373</v>
      </c>
      <c r="F19" s="506"/>
      <c r="G19" s="507">
        <v>375</v>
      </c>
      <c r="H19" s="507">
        <v>567</v>
      </c>
      <c r="I19" s="507">
        <v>577</v>
      </c>
      <c r="J19" s="507">
        <v>611</v>
      </c>
      <c r="K19" s="507">
        <v>549</v>
      </c>
      <c r="L19" s="507">
        <v>620</v>
      </c>
      <c r="M19" s="508">
        <v>666</v>
      </c>
      <c r="N19" s="463">
        <v>1310</v>
      </c>
      <c r="O19" s="463">
        <v>1409</v>
      </c>
      <c r="P19" s="463">
        <v>1116</v>
      </c>
    </row>
    <row r="20" spans="1:16" s="137" customFormat="1" ht="12.75" customHeight="1">
      <c r="A20" s="370">
        <v>5</v>
      </c>
      <c r="B20" s="371" t="s">
        <v>904</v>
      </c>
      <c r="C20" s="505">
        <f>'AT-3'!G13</f>
        <v>1386</v>
      </c>
      <c r="D20" s="463">
        <v>1365</v>
      </c>
      <c r="E20" s="355">
        <v>737</v>
      </c>
      <c r="F20" s="506"/>
      <c r="G20" s="507">
        <v>859</v>
      </c>
      <c r="H20" s="507">
        <v>911</v>
      </c>
      <c r="I20" s="507">
        <v>930</v>
      </c>
      <c r="J20" s="507">
        <v>917</v>
      </c>
      <c r="K20" s="507">
        <v>488</v>
      </c>
      <c r="L20" s="507">
        <v>910</v>
      </c>
      <c r="M20" s="508">
        <v>885</v>
      </c>
      <c r="N20" s="463">
        <v>936</v>
      </c>
      <c r="O20" s="463">
        <v>960</v>
      </c>
      <c r="P20" s="463">
        <v>946</v>
      </c>
    </row>
    <row r="21" spans="1:16" s="137" customFormat="1" ht="12.75" customHeight="1">
      <c r="A21" s="370">
        <v>6</v>
      </c>
      <c r="B21" s="371" t="s">
        <v>905</v>
      </c>
      <c r="C21" s="505">
        <f>'AT-3'!G14</f>
        <v>1520</v>
      </c>
      <c r="D21" s="463">
        <v>1518</v>
      </c>
      <c r="E21" s="355">
        <v>1212</v>
      </c>
      <c r="F21" s="506"/>
      <c r="G21" s="507">
        <v>1345</v>
      </c>
      <c r="H21" s="507">
        <v>1489</v>
      </c>
      <c r="I21" s="507">
        <v>1501</v>
      </c>
      <c r="J21" s="507">
        <v>1491</v>
      </c>
      <c r="K21" s="507">
        <v>1190</v>
      </c>
      <c r="L21" s="507">
        <v>1494</v>
      </c>
      <c r="M21" s="508">
        <v>1506</v>
      </c>
      <c r="N21" s="463">
        <v>1518</v>
      </c>
      <c r="O21" s="463">
        <v>1518</v>
      </c>
      <c r="P21" s="463">
        <v>1511</v>
      </c>
    </row>
    <row r="22" spans="1:16" ht="12.75" customHeight="1">
      <c r="A22" s="370">
        <v>7</v>
      </c>
      <c r="B22" s="371" t="s">
        <v>906</v>
      </c>
      <c r="C22" s="505">
        <f>'AT-3'!G15</f>
        <v>1328</v>
      </c>
      <c r="D22" s="463">
        <v>1310</v>
      </c>
      <c r="E22" s="355">
        <v>805</v>
      </c>
      <c r="F22" s="506"/>
      <c r="G22" s="507">
        <v>913</v>
      </c>
      <c r="H22" s="507">
        <v>1077</v>
      </c>
      <c r="I22" s="507">
        <v>1113</v>
      </c>
      <c r="J22" s="507">
        <v>1142</v>
      </c>
      <c r="K22" s="507">
        <v>923</v>
      </c>
      <c r="L22" s="507">
        <v>1172</v>
      </c>
      <c r="M22" s="508">
        <v>1174</v>
      </c>
      <c r="N22" s="463">
        <v>1255</v>
      </c>
      <c r="O22" s="463">
        <v>1302</v>
      </c>
      <c r="P22" s="463">
        <v>1163</v>
      </c>
    </row>
    <row r="23" spans="1:16" ht="14.25">
      <c r="A23" s="370">
        <v>8</v>
      </c>
      <c r="B23" s="371" t="s">
        <v>907</v>
      </c>
      <c r="C23" s="505">
        <f>'AT-3'!G16</f>
        <v>1588</v>
      </c>
      <c r="D23" s="463">
        <v>1655</v>
      </c>
      <c r="E23" s="355">
        <v>790</v>
      </c>
      <c r="F23" s="506"/>
      <c r="G23" s="507">
        <v>594</v>
      </c>
      <c r="H23" s="507">
        <v>1040</v>
      </c>
      <c r="I23" s="507">
        <v>1068</v>
      </c>
      <c r="J23" s="507">
        <v>1063</v>
      </c>
      <c r="K23" s="507">
        <v>968</v>
      </c>
      <c r="L23" s="507">
        <v>1160</v>
      </c>
      <c r="M23" s="508">
        <v>1181</v>
      </c>
      <c r="N23" s="463">
        <v>1318</v>
      </c>
      <c r="O23" s="463">
        <v>1212</v>
      </c>
      <c r="P23" s="463">
        <v>1136</v>
      </c>
    </row>
    <row r="24" spans="1:16" ht="14.25">
      <c r="A24" s="370">
        <v>9</v>
      </c>
      <c r="B24" s="371" t="s">
        <v>908</v>
      </c>
      <c r="C24" s="505">
        <f>'AT-3'!G17</f>
        <v>665</v>
      </c>
      <c r="D24" s="463">
        <v>656</v>
      </c>
      <c r="E24" s="355">
        <v>572</v>
      </c>
      <c r="F24" s="506"/>
      <c r="G24" s="507">
        <v>618</v>
      </c>
      <c r="H24" s="507">
        <v>654</v>
      </c>
      <c r="I24" s="507">
        <v>644</v>
      </c>
      <c r="J24" s="507">
        <v>635</v>
      </c>
      <c r="K24" s="507">
        <v>522</v>
      </c>
      <c r="L24" s="507">
        <v>644</v>
      </c>
      <c r="M24" s="508">
        <v>646</v>
      </c>
      <c r="N24" s="463">
        <v>640</v>
      </c>
      <c r="O24" s="463">
        <v>636</v>
      </c>
      <c r="P24" s="463">
        <v>613</v>
      </c>
    </row>
    <row r="25" spans="1:16" ht="14.25">
      <c r="A25" s="370">
        <v>10</v>
      </c>
      <c r="B25" s="371" t="s">
        <v>909</v>
      </c>
      <c r="C25" s="505">
        <f>'AT-3'!G18</f>
        <v>791</v>
      </c>
      <c r="D25" s="463">
        <v>800</v>
      </c>
      <c r="E25" s="355">
        <v>375</v>
      </c>
      <c r="F25" s="506"/>
      <c r="G25" s="507">
        <v>457</v>
      </c>
      <c r="H25" s="507">
        <v>452</v>
      </c>
      <c r="I25" s="507">
        <v>453</v>
      </c>
      <c r="J25" s="507">
        <v>464</v>
      </c>
      <c r="K25" s="507">
        <v>434</v>
      </c>
      <c r="L25" s="507">
        <v>503</v>
      </c>
      <c r="M25" s="508">
        <v>511</v>
      </c>
      <c r="N25" s="463">
        <v>589</v>
      </c>
      <c r="O25" s="463">
        <v>654</v>
      </c>
      <c r="P25" s="463">
        <v>578</v>
      </c>
    </row>
    <row r="26" spans="1:16" ht="14.25">
      <c r="A26" s="370">
        <v>11</v>
      </c>
      <c r="B26" s="371" t="s">
        <v>910</v>
      </c>
      <c r="C26" s="505">
        <f>'AT-3'!G19</f>
        <v>1734</v>
      </c>
      <c r="D26" s="463">
        <v>1712</v>
      </c>
      <c r="E26" s="355">
        <v>834</v>
      </c>
      <c r="F26" s="506"/>
      <c r="G26" s="507">
        <v>859</v>
      </c>
      <c r="H26" s="507">
        <v>880</v>
      </c>
      <c r="I26" s="507">
        <v>924</v>
      </c>
      <c r="J26" s="507">
        <v>892</v>
      </c>
      <c r="K26" s="507">
        <v>623</v>
      </c>
      <c r="L26" s="507">
        <v>943</v>
      </c>
      <c r="M26" s="508">
        <v>956</v>
      </c>
      <c r="N26" s="463">
        <v>1069</v>
      </c>
      <c r="O26" s="463">
        <v>1056</v>
      </c>
      <c r="P26" s="463">
        <v>1031</v>
      </c>
    </row>
    <row r="27" spans="1:16" ht="14.25">
      <c r="A27" s="370">
        <v>12</v>
      </c>
      <c r="B27" s="371" t="s">
        <v>911</v>
      </c>
      <c r="C27" s="505">
        <f>'AT-3'!G20</f>
        <v>1447</v>
      </c>
      <c r="D27" s="463">
        <v>1437</v>
      </c>
      <c r="E27" s="355">
        <v>210</v>
      </c>
      <c r="F27" s="506"/>
      <c r="G27" s="507">
        <v>236</v>
      </c>
      <c r="H27" s="507">
        <v>620</v>
      </c>
      <c r="I27" s="507">
        <v>738</v>
      </c>
      <c r="J27" s="507">
        <v>705</v>
      </c>
      <c r="K27" s="507">
        <v>592</v>
      </c>
      <c r="L27" s="507">
        <v>771</v>
      </c>
      <c r="M27" s="508">
        <v>865</v>
      </c>
      <c r="N27" s="463">
        <v>757</v>
      </c>
      <c r="O27" s="463">
        <v>781</v>
      </c>
      <c r="P27" s="463">
        <v>670</v>
      </c>
    </row>
    <row r="28" spans="1:16" ht="14.25">
      <c r="A28" s="370">
        <v>13</v>
      </c>
      <c r="B28" s="371" t="s">
        <v>912</v>
      </c>
      <c r="C28" s="505">
        <f>'AT-3'!G21</f>
        <v>1172</v>
      </c>
      <c r="D28" s="463">
        <v>1159</v>
      </c>
      <c r="E28" s="355">
        <v>253</v>
      </c>
      <c r="F28" s="506"/>
      <c r="G28" s="507">
        <v>151</v>
      </c>
      <c r="H28" s="507">
        <v>292</v>
      </c>
      <c r="I28" s="507">
        <v>300</v>
      </c>
      <c r="J28" s="507">
        <v>275</v>
      </c>
      <c r="K28" s="507">
        <v>265</v>
      </c>
      <c r="L28" s="507">
        <v>330</v>
      </c>
      <c r="M28" s="508">
        <v>366</v>
      </c>
      <c r="N28" s="463">
        <v>461</v>
      </c>
      <c r="O28" s="463">
        <v>552</v>
      </c>
      <c r="P28" s="463">
        <v>551</v>
      </c>
    </row>
    <row r="29" spans="1:16" ht="14.25">
      <c r="A29" s="370">
        <v>14</v>
      </c>
      <c r="B29" s="371" t="s">
        <v>913</v>
      </c>
      <c r="C29" s="505">
        <f>'AT-3'!G22</f>
        <v>1034</v>
      </c>
      <c r="D29" s="463">
        <v>1017</v>
      </c>
      <c r="E29" s="355">
        <v>534</v>
      </c>
      <c r="F29" s="506"/>
      <c r="G29" s="507">
        <v>784</v>
      </c>
      <c r="H29" s="507">
        <v>852</v>
      </c>
      <c r="I29" s="507">
        <v>855</v>
      </c>
      <c r="J29" s="507">
        <v>870</v>
      </c>
      <c r="K29" s="507">
        <v>733</v>
      </c>
      <c r="L29" s="507">
        <v>872</v>
      </c>
      <c r="M29" s="508">
        <v>896</v>
      </c>
      <c r="N29" s="463">
        <v>877</v>
      </c>
      <c r="O29" s="463">
        <v>916</v>
      </c>
      <c r="P29" s="463">
        <v>843</v>
      </c>
    </row>
    <row r="30" spans="1:16" ht="14.25">
      <c r="A30" s="370">
        <v>15</v>
      </c>
      <c r="B30" s="371" t="s">
        <v>914</v>
      </c>
      <c r="C30" s="505">
        <f>'AT-3'!G23</f>
        <v>518</v>
      </c>
      <c r="D30" s="463">
        <v>413</v>
      </c>
      <c r="E30" s="355">
        <v>129</v>
      </c>
      <c r="F30" s="506"/>
      <c r="G30" s="507">
        <v>113</v>
      </c>
      <c r="H30" s="507">
        <v>178</v>
      </c>
      <c r="I30" s="507">
        <v>168</v>
      </c>
      <c r="J30" s="507">
        <v>197</v>
      </c>
      <c r="K30" s="507">
        <v>179</v>
      </c>
      <c r="L30" s="507">
        <v>175</v>
      </c>
      <c r="M30" s="508">
        <v>257</v>
      </c>
      <c r="N30" s="463">
        <v>395</v>
      </c>
      <c r="O30" s="463">
        <v>401</v>
      </c>
      <c r="P30" s="463">
        <v>333</v>
      </c>
    </row>
    <row r="31" spans="1:16" ht="14.25">
      <c r="A31" s="370">
        <v>16</v>
      </c>
      <c r="B31" s="371" t="s">
        <v>915</v>
      </c>
      <c r="C31" s="505">
        <f>'AT-3'!G24</f>
        <v>404</v>
      </c>
      <c r="D31" s="463">
        <v>1632</v>
      </c>
      <c r="E31" s="355">
        <v>242</v>
      </c>
      <c r="F31" s="506"/>
      <c r="G31" s="507">
        <v>419</v>
      </c>
      <c r="H31" s="507">
        <v>1195</v>
      </c>
      <c r="I31" s="507">
        <v>1198</v>
      </c>
      <c r="J31" s="507">
        <v>1153</v>
      </c>
      <c r="K31" s="507">
        <v>829</v>
      </c>
      <c r="L31" s="507">
        <v>1085</v>
      </c>
      <c r="M31" s="508">
        <v>1118</v>
      </c>
      <c r="N31" s="463">
        <v>999</v>
      </c>
      <c r="O31" s="463">
        <v>875</v>
      </c>
      <c r="P31" s="463">
        <v>908</v>
      </c>
    </row>
    <row r="32" spans="1:16" ht="14.25">
      <c r="A32" s="370">
        <v>17</v>
      </c>
      <c r="B32" s="371" t="s">
        <v>916</v>
      </c>
      <c r="C32" s="505">
        <f>'AT-3'!G25</f>
        <v>1652</v>
      </c>
      <c r="D32" s="463">
        <v>1280</v>
      </c>
      <c r="E32" s="355">
        <v>543</v>
      </c>
      <c r="F32" s="506"/>
      <c r="G32" s="507">
        <v>278</v>
      </c>
      <c r="H32" s="507">
        <v>943</v>
      </c>
      <c r="I32" s="507">
        <v>863</v>
      </c>
      <c r="J32" s="507">
        <v>876</v>
      </c>
      <c r="K32" s="507">
        <v>705</v>
      </c>
      <c r="L32" s="507">
        <v>909</v>
      </c>
      <c r="M32" s="508">
        <v>978</v>
      </c>
      <c r="N32" s="463">
        <v>847</v>
      </c>
      <c r="O32" s="463">
        <v>831</v>
      </c>
      <c r="P32" s="463">
        <v>1211</v>
      </c>
    </row>
    <row r="33" spans="1:16" ht="14.25">
      <c r="A33" s="370">
        <v>18</v>
      </c>
      <c r="B33" s="371" t="s">
        <v>917</v>
      </c>
      <c r="C33" s="505">
        <f>'AT-3'!G26</f>
        <v>1224</v>
      </c>
      <c r="D33" s="463">
        <v>1774</v>
      </c>
      <c r="E33" s="355">
        <v>1278</v>
      </c>
      <c r="F33" s="506"/>
      <c r="G33" s="507">
        <v>1580</v>
      </c>
      <c r="H33" s="507">
        <v>1619</v>
      </c>
      <c r="I33" s="507">
        <v>1620</v>
      </c>
      <c r="J33" s="507">
        <v>1628</v>
      </c>
      <c r="K33" s="507">
        <v>1348</v>
      </c>
      <c r="L33" s="507">
        <v>1631</v>
      </c>
      <c r="M33" s="508">
        <v>1650</v>
      </c>
      <c r="N33" s="463">
        <v>1722</v>
      </c>
      <c r="O33" s="463">
        <v>1753</v>
      </c>
      <c r="P33" s="463">
        <v>1747</v>
      </c>
    </row>
    <row r="34" spans="1:16" ht="14.25">
      <c r="A34" s="370">
        <v>19</v>
      </c>
      <c r="B34" s="371" t="s">
        <v>918</v>
      </c>
      <c r="C34" s="505">
        <f>'AT-3'!G27</f>
        <v>1832</v>
      </c>
      <c r="D34" s="463">
        <v>1292</v>
      </c>
      <c r="E34" s="355">
        <v>796</v>
      </c>
      <c r="F34" s="506"/>
      <c r="G34" s="507">
        <v>572</v>
      </c>
      <c r="H34" s="507">
        <v>638</v>
      </c>
      <c r="I34" s="507">
        <v>704</v>
      </c>
      <c r="J34" s="507">
        <v>707</v>
      </c>
      <c r="K34" s="507">
        <v>526</v>
      </c>
      <c r="L34" s="507">
        <v>670</v>
      </c>
      <c r="M34" s="508">
        <v>738</v>
      </c>
      <c r="N34" s="463">
        <v>754</v>
      </c>
      <c r="O34" s="463">
        <v>731</v>
      </c>
      <c r="P34" s="463">
        <v>732</v>
      </c>
    </row>
    <row r="35" spans="1:16" ht="14.25">
      <c r="A35" s="370">
        <v>20</v>
      </c>
      <c r="B35" s="371" t="s">
        <v>919</v>
      </c>
      <c r="C35" s="505">
        <f>'AT-3'!G28</f>
        <v>1292</v>
      </c>
      <c r="D35" s="463">
        <v>1589</v>
      </c>
      <c r="E35" s="355">
        <v>638</v>
      </c>
      <c r="F35" s="506"/>
      <c r="G35" s="507">
        <v>993</v>
      </c>
      <c r="H35" s="507">
        <v>1214</v>
      </c>
      <c r="I35" s="507">
        <v>1206</v>
      </c>
      <c r="J35" s="507">
        <v>1167</v>
      </c>
      <c r="K35" s="507">
        <v>1129</v>
      </c>
      <c r="L35" s="507">
        <v>1195</v>
      </c>
      <c r="M35" s="508">
        <v>1244</v>
      </c>
      <c r="N35" s="463">
        <v>1102</v>
      </c>
      <c r="O35" s="463">
        <v>1208</v>
      </c>
      <c r="P35" s="463">
        <v>1455</v>
      </c>
    </row>
    <row r="36" spans="1:16" ht="14.25">
      <c r="A36" s="370">
        <v>21</v>
      </c>
      <c r="B36" s="371" t="s">
        <v>920</v>
      </c>
      <c r="C36" s="505">
        <f>'AT-3'!G29</f>
        <v>1592</v>
      </c>
      <c r="D36" s="463">
        <v>522</v>
      </c>
      <c r="E36" s="355">
        <v>405</v>
      </c>
      <c r="F36" s="506"/>
      <c r="G36" s="507">
        <v>318</v>
      </c>
      <c r="H36" s="507">
        <v>255</v>
      </c>
      <c r="I36" s="507">
        <v>272</v>
      </c>
      <c r="J36" s="507">
        <v>270</v>
      </c>
      <c r="K36" s="507">
        <v>276</v>
      </c>
      <c r="L36" s="507">
        <v>321</v>
      </c>
      <c r="M36" s="508">
        <v>293</v>
      </c>
      <c r="N36" s="463">
        <v>369</v>
      </c>
      <c r="O36" s="463">
        <v>313</v>
      </c>
      <c r="P36" s="463">
        <v>307</v>
      </c>
    </row>
    <row r="37" spans="1:16" ht="14.25">
      <c r="A37" s="370">
        <v>22</v>
      </c>
      <c r="B37" s="371" t="s">
        <v>921</v>
      </c>
      <c r="C37" s="505">
        <f>'AT-3'!G30</f>
        <v>704</v>
      </c>
      <c r="D37" s="463">
        <v>705</v>
      </c>
      <c r="E37" s="355">
        <v>428</v>
      </c>
      <c r="F37" s="506"/>
      <c r="G37" s="507">
        <v>604</v>
      </c>
      <c r="H37" s="507">
        <v>652</v>
      </c>
      <c r="I37" s="507">
        <v>663</v>
      </c>
      <c r="J37" s="507">
        <v>674</v>
      </c>
      <c r="K37" s="507">
        <v>476</v>
      </c>
      <c r="L37" s="507">
        <v>679</v>
      </c>
      <c r="M37" s="508">
        <v>681</v>
      </c>
      <c r="N37" s="463">
        <v>695</v>
      </c>
      <c r="O37" s="463">
        <v>685</v>
      </c>
      <c r="P37" s="463">
        <v>645</v>
      </c>
    </row>
    <row r="38" spans="1:16" ht="14.25">
      <c r="A38" s="370">
        <v>23</v>
      </c>
      <c r="B38" s="371" t="s">
        <v>922</v>
      </c>
      <c r="C38" s="505">
        <f>'AT-3'!G31</f>
        <v>1593</v>
      </c>
      <c r="D38" s="463">
        <v>1323</v>
      </c>
      <c r="E38" s="509">
        <v>373</v>
      </c>
      <c r="F38" s="508"/>
      <c r="G38" s="507">
        <v>795</v>
      </c>
      <c r="H38" s="507">
        <v>936</v>
      </c>
      <c r="I38" s="507">
        <v>939</v>
      </c>
      <c r="J38" s="507">
        <v>936</v>
      </c>
      <c r="K38" s="507">
        <v>764</v>
      </c>
      <c r="L38" s="507">
        <v>907</v>
      </c>
      <c r="M38" s="508">
        <v>914</v>
      </c>
      <c r="N38" s="463">
        <v>634</v>
      </c>
      <c r="O38" s="463">
        <v>589</v>
      </c>
      <c r="P38" s="463">
        <v>631</v>
      </c>
    </row>
    <row r="39" spans="1:16" ht="14.25">
      <c r="A39" s="370">
        <v>24</v>
      </c>
      <c r="B39" s="371" t="s">
        <v>923</v>
      </c>
      <c r="C39" s="505">
        <f>'AT-3'!G32</f>
        <v>1521</v>
      </c>
      <c r="D39" s="463">
        <v>983</v>
      </c>
      <c r="E39" s="509">
        <v>572</v>
      </c>
      <c r="F39" s="508"/>
      <c r="G39" s="507">
        <v>397</v>
      </c>
      <c r="H39" s="507">
        <v>921</v>
      </c>
      <c r="I39" s="507">
        <v>905</v>
      </c>
      <c r="J39" s="507">
        <v>908</v>
      </c>
      <c r="K39" s="507">
        <v>879</v>
      </c>
      <c r="L39" s="507">
        <v>939</v>
      </c>
      <c r="M39" s="508">
        <v>959</v>
      </c>
      <c r="N39" s="463">
        <v>767</v>
      </c>
      <c r="O39" s="463">
        <v>844</v>
      </c>
      <c r="P39" s="463">
        <v>781</v>
      </c>
    </row>
    <row r="40" spans="1:16" ht="14.25">
      <c r="A40" s="370">
        <v>25</v>
      </c>
      <c r="B40" s="371" t="s">
        <v>924</v>
      </c>
      <c r="C40" s="505">
        <f>'AT-3'!G33</f>
        <v>984</v>
      </c>
      <c r="D40" s="463">
        <v>1486</v>
      </c>
      <c r="E40" s="509">
        <v>484</v>
      </c>
      <c r="F40" s="508"/>
      <c r="G40" s="507">
        <v>448</v>
      </c>
      <c r="H40" s="507">
        <v>636</v>
      </c>
      <c r="I40" s="507">
        <v>658</v>
      </c>
      <c r="J40" s="507">
        <v>641</v>
      </c>
      <c r="K40" s="507">
        <v>488</v>
      </c>
      <c r="L40" s="507">
        <v>598</v>
      </c>
      <c r="M40" s="508">
        <v>694</v>
      </c>
      <c r="N40" s="463">
        <v>1401</v>
      </c>
      <c r="O40" s="463">
        <v>1259</v>
      </c>
      <c r="P40" s="463">
        <v>1303</v>
      </c>
    </row>
    <row r="41" spans="1:16" ht="14.25">
      <c r="A41" s="370">
        <v>26</v>
      </c>
      <c r="B41" s="371" t="s">
        <v>925</v>
      </c>
      <c r="C41" s="505">
        <f>'AT-3'!G34</f>
        <v>2072</v>
      </c>
      <c r="D41" s="463">
        <v>1565</v>
      </c>
      <c r="E41" s="509">
        <v>413</v>
      </c>
      <c r="F41" s="508"/>
      <c r="G41" s="507">
        <v>350</v>
      </c>
      <c r="H41" s="507">
        <v>704</v>
      </c>
      <c r="I41" s="507">
        <v>745</v>
      </c>
      <c r="J41" s="507">
        <v>769</v>
      </c>
      <c r="K41" s="507">
        <v>656</v>
      </c>
      <c r="L41" s="507">
        <v>794</v>
      </c>
      <c r="M41" s="508">
        <v>811</v>
      </c>
      <c r="N41" s="463">
        <v>1104</v>
      </c>
      <c r="O41" s="463">
        <v>1154</v>
      </c>
      <c r="P41" s="463">
        <v>978</v>
      </c>
    </row>
    <row r="42" spans="1:16" ht="14.25">
      <c r="A42" s="370">
        <v>27</v>
      </c>
      <c r="B42" s="371" t="s">
        <v>926</v>
      </c>
      <c r="C42" s="505">
        <f>'AT-3'!G35</f>
        <v>1352</v>
      </c>
      <c r="D42" s="463">
        <v>2077</v>
      </c>
      <c r="E42" s="509">
        <v>1248</v>
      </c>
      <c r="F42" s="508"/>
      <c r="G42" s="507">
        <v>1191</v>
      </c>
      <c r="H42" s="507">
        <v>1465</v>
      </c>
      <c r="I42" s="507">
        <v>1531</v>
      </c>
      <c r="J42" s="507">
        <v>31</v>
      </c>
      <c r="K42" s="507">
        <v>1368</v>
      </c>
      <c r="L42" s="507">
        <v>1520</v>
      </c>
      <c r="M42" s="508">
        <v>1609</v>
      </c>
      <c r="N42" s="463">
        <v>1755</v>
      </c>
      <c r="O42" s="463">
        <v>1711</v>
      </c>
      <c r="P42" s="463">
        <v>1577</v>
      </c>
    </row>
    <row r="43" spans="1:16" ht="14.25">
      <c r="A43" s="370">
        <v>28</v>
      </c>
      <c r="B43" s="371" t="s">
        <v>927</v>
      </c>
      <c r="C43" s="505">
        <f>'AT-3'!G36</f>
        <v>2014</v>
      </c>
      <c r="D43" s="463">
        <v>1367</v>
      </c>
      <c r="E43" s="509">
        <v>480</v>
      </c>
      <c r="F43" s="508"/>
      <c r="G43" s="507">
        <v>1127</v>
      </c>
      <c r="H43" s="507">
        <v>1135</v>
      </c>
      <c r="I43" s="507">
        <v>1106</v>
      </c>
      <c r="J43" s="507">
        <v>1132</v>
      </c>
      <c r="K43" s="507">
        <v>902</v>
      </c>
      <c r="L43" s="507">
        <v>1213</v>
      </c>
      <c r="M43" s="508">
        <v>1299</v>
      </c>
      <c r="N43" s="463">
        <v>1245</v>
      </c>
      <c r="O43" s="463">
        <v>1194</v>
      </c>
      <c r="P43" s="463">
        <v>1081</v>
      </c>
    </row>
    <row r="44" spans="1:16" ht="14.25">
      <c r="A44" s="370">
        <v>29</v>
      </c>
      <c r="B44" s="371" t="s">
        <v>928</v>
      </c>
      <c r="C44" s="505">
        <f>'AT-3'!G37</f>
        <v>1494</v>
      </c>
      <c r="D44" s="463">
        <v>2109</v>
      </c>
      <c r="E44" s="509">
        <v>1985</v>
      </c>
      <c r="F44" s="508"/>
      <c r="G44" s="507">
        <v>2063</v>
      </c>
      <c r="H44" s="507">
        <v>2103</v>
      </c>
      <c r="I44" s="507">
        <v>2102</v>
      </c>
      <c r="J44" s="507">
        <v>2099</v>
      </c>
      <c r="K44" s="507">
        <v>1794</v>
      </c>
      <c r="L44" s="507">
        <v>2103</v>
      </c>
      <c r="M44" s="508">
        <v>2103</v>
      </c>
      <c r="N44" s="463">
        <v>2101</v>
      </c>
      <c r="O44" s="463">
        <v>2101</v>
      </c>
      <c r="P44" s="463">
        <v>2101</v>
      </c>
    </row>
    <row r="45" spans="1:16" ht="14.25">
      <c r="A45" s="370">
        <v>30</v>
      </c>
      <c r="B45" s="371" t="s">
        <v>929</v>
      </c>
      <c r="C45" s="505">
        <f>'AT-3'!G38</f>
        <v>2417</v>
      </c>
      <c r="D45" s="463">
        <v>2455</v>
      </c>
      <c r="E45" s="509">
        <v>784</v>
      </c>
      <c r="F45" s="508"/>
      <c r="G45" s="507">
        <v>1004</v>
      </c>
      <c r="H45" s="507">
        <v>1630</v>
      </c>
      <c r="I45" s="507">
        <v>1683</v>
      </c>
      <c r="J45" s="507">
        <v>1602</v>
      </c>
      <c r="K45" s="507">
        <v>1359</v>
      </c>
      <c r="L45" s="507">
        <v>1723</v>
      </c>
      <c r="M45" s="508">
        <v>1765</v>
      </c>
      <c r="N45" s="463">
        <v>1622</v>
      </c>
      <c r="O45" s="463">
        <v>1611</v>
      </c>
      <c r="P45" s="463">
        <v>1515</v>
      </c>
    </row>
    <row r="46" spans="1:16" ht="14.25">
      <c r="A46" s="370">
        <v>31</v>
      </c>
      <c r="B46" s="371" t="s">
        <v>930</v>
      </c>
      <c r="C46" s="505">
        <f>'AT-3'!G39</f>
        <v>2421</v>
      </c>
      <c r="D46" s="463">
        <v>2156</v>
      </c>
      <c r="E46" s="509">
        <v>506</v>
      </c>
      <c r="F46" s="508"/>
      <c r="G46" s="507">
        <v>471</v>
      </c>
      <c r="H46" s="507">
        <v>916</v>
      </c>
      <c r="I46" s="507">
        <v>978</v>
      </c>
      <c r="J46" s="507">
        <v>988</v>
      </c>
      <c r="K46" s="507">
        <v>872</v>
      </c>
      <c r="L46" s="507">
        <v>1021</v>
      </c>
      <c r="M46" s="508">
        <v>1073</v>
      </c>
      <c r="N46" s="463">
        <v>1664</v>
      </c>
      <c r="O46" s="463">
        <v>1589</v>
      </c>
      <c r="P46" s="463">
        <v>1480</v>
      </c>
    </row>
    <row r="47" spans="1:16" ht="14.25">
      <c r="A47" s="370">
        <v>32</v>
      </c>
      <c r="B47" s="371" t="s">
        <v>931</v>
      </c>
      <c r="C47" s="505">
        <f>'AT-3'!G40</f>
        <v>1476</v>
      </c>
      <c r="D47" s="463">
        <v>1463</v>
      </c>
      <c r="E47" s="509">
        <v>972</v>
      </c>
      <c r="F47" s="508"/>
      <c r="G47" s="507">
        <v>1243</v>
      </c>
      <c r="H47" s="507">
        <v>1193</v>
      </c>
      <c r="I47" s="507">
        <v>1224</v>
      </c>
      <c r="J47" s="507">
        <v>1204</v>
      </c>
      <c r="K47" s="507">
        <v>1037</v>
      </c>
      <c r="L47" s="507">
        <v>1219</v>
      </c>
      <c r="M47" s="508">
        <v>1308</v>
      </c>
      <c r="N47" s="463">
        <v>1352</v>
      </c>
      <c r="O47" s="463">
        <v>1339</v>
      </c>
      <c r="P47" s="463">
        <v>1125</v>
      </c>
    </row>
    <row r="48" spans="1:18" ht="15">
      <c r="A48" s="372"/>
      <c r="B48" s="373" t="s">
        <v>85</v>
      </c>
      <c r="C48" s="510">
        <f>'AT-3'!G41</f>
        <v>43283</v>
      </c>
      <c r="D48" s="511">
        <f aca="true" t="shared" si="0" ref="D48:Q48">SUM(D16:D47)</f>
        <v>43066</v>
      </c>
      <c r="E48" s="511">
        <f t="shared" si="0"/>
        <v>20500</v>
      </c>
      <c r="F48" s="511">
        <f t="shared" si="0"/>
        <v>0</v>
      </c>
      <c r="G48" s="511">
        <f t="shared" si="0"/>
        <v>22740</v>
      </c>
      <c r="H48" s="511">
        <f t="shared" si="0"/>
        <v>29339</v>
      </c>
      <c r="I48" s="511">
        <f t="shared" si="0"/>
        <v>29816</v>
      </c>
      <c r="J48" s="511">
        <f t="shared" si="0"/>
        <v>28217</v>
      </c>
      <c r="K48" s="511">
        <f t="shared" si="0"/>
        <v>24589</v>
      </c>
      <c r="L48" s="511">
        <f t="shared" si="0"/>
        <v>30322</v>
      </c>
      <c r="M48" s="511">
        <f t="shared" si="0"/>
        <v>31338</v>
      </c>
      <c r="N48" s="511">
        <f t="shared" si="0"/>
        <v>33697</v>
      </c>
      <c r="O48" s="511">
        <f t="shared" si="0"/>
        <v>33581</v>
      </c>
      <c r="P48" s="511">
        <f t="shared" si="0"/>
        <v>32282</v>
      </c>
      <c r="Q48" s="511">
        <f t="shared" si="0"/>
        <v>0</v>
      </c>
      <c r="R48" s="1104">
        <f>AVERAGE(C48:Q48)</f>
        <v>26851.333333333332</v>
      </c>
    </row>
    <row r="49" ht="12.75">
      <c r="R49" s="205">
        <f>R48/D48*100</f>
        <v>62.34926237248254</v>
      </c>
    </row>
    <row r="51" spans="8:16" ht="15">
      <c r="H51" s="220"/>
      <c r="I51" s="220"/>
      <c r="J51" s="220"/>
      <c r="K51" s="14"/>
      <c r="L51" s="396"/>
      <c r="M51" s="907" t="s">
        <v>952</v>
      </c>
      <c r="N51" s="907"/>
      <c r="O51" s="907"/>
      <c r="P51" s="907"/>
    </row>
    <row r="52" spans="8:16" ht="15">
      <c r="H52" s="220"/>
      <c r="I52" s="220"/>
      <c r="J52" s="220"/>
      <c r="K52" s="14"/>
      <c r="L52" s="396"/>
      <c r="M52" s="907" t="s">
        <v>953</v>
      </c>
      <c r="N52" s="907"/>
      <c r="O52" s="907"/>
      <c r="P52" s="907"/>
    </row>
    <row r="53" spans="8:16" ht="15">
      <c r="H53" s="220"/>
      <c r="I53" s="220"/>
      <c r="J53" s="220"/>
      <c r="K53" s="14"/>
      <c r="L53" s="397"/>
      <c r="M53" s="397"/>
      <c r="N53" s="397"/>
      <c r="O53" s="220"/>
      <c r="P53" s="220"/>
    </row>
    <row r="54" spans="8:16" ht="15">
      <c r="H54" s="210"/>
      <c r="I54" s="210"/>
      <c r="J54" s="210"/>
      <c r="K54" s="14"/>
      <c r="L54" s="42" t="s">
        <v>954</v>
      </c>
      <c r="M54" s="42"/>
      <c r="N54" s="42"/>
      <c r="O54" s="210"/>
      <c r="P54" s="210"/>
    </row>
    <row r="55" spans="11:16" ht="15">
      <c r="K55" s="14"/>
      <c r="L55" s="396"/>
      <c r="M55" s="907" t="s">
        <v>955</v>
      </c>
      <c r="N55" s="907"/>
      <c r="O55" s="907"/>
      <c r="P55" s="907"/>
    </row>
  </sheetData>
  <sheetProtection/>
  <mergeCells count="16">
    <mergeCell ref="M52:P52"/>
    <mergeCell ref="M55:P55"/>
    <mergeCell ref="L1:M1"/>
    <mergeCell ref="H1:I1"/>
    <mergeCell ref="A3:M3"/>
    <mergeCell ref="A4:M4"/>
    <mergeCell ref="A13:A14"/>
    <mergeCell ref="B13:B14"/>
    <mergeCell ref="C13:C14"/>
    <mergeCell ref="D13:D14"/>
    <mergeCell ref="C2:J2"/>
    <mergeCell ref="E13:P13"/>
    <mergeCell ref="K12:P12"/>
    <mergeCell ref="A9:F9"/>
    <mergeCell ref="A10:F10"/>
    <mergeCell ref="M51:P5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1" r:id="rId1"/>
</worksheet>
</file>

<file path=xl/worksheets/sheet52.xml><?xml version="1.0" encoding="utf-8"?>
<worksheet xmlns="http://schemas.openxmlformats.org/spreadsheetml/2006/main" xmlns:r="http://schemas.openxmlformats.org/officeDocument/2006/relationships">
  <sheetPr>
    <pageSetUpPr fitToPage="1"/>
  </sheetPr>
  <dimension ref="A1:P36"/>
  <sheetViews>
    <sheetView view="pageBreakPreview" zoomScale="80" zoomScaleNormal="80" zoomScaleSheetLayoutView="80" zoomScalePageLayoutView="0" workbookViewId="0" topLeftCell="A1">
      <selection activeCell="A5" sqref="A5:G5"/>
    </sheetView>
  </sheetViews>
  <sheetFormatPr defaultColWidth="9.140625" defaultRowHeight="12.75"/>
  <cols>
    <col min="4" max="4" width="8.421875" style="0" customWidth="1"/>
    <col min="5" max="5" width="12.8515625" style="0" customWidth="1"/>
    <col min="6" max="6" width="16.00390625" style="0" customWidth="1"/>
    <col min="7" max="7" width="15.28125" style="0" customWidth="1"/>
    <col min="8" max="8" width="17.00390625" style="0" customWidth="1"/>
    <col min="9" max="9" width="18.00390625" style="0" customWidth="1"/>
    <col min="10" max="10" width="11.140625" style="0" customWidth="1"/>
    <col min="11" max="11" width="12.7109375" style="0" customWidth="1"/>
    <col min="12" max="12" width="11.421875" style="0" customWidth="1"/>
    <col min="13" max="13" width="15.421875" style="0" customWidth="1"/>
  </cols>
  <sheetData>
    <row r="1" spans="3:16" ht="18">
      <c r="C1" s="712" t="s">
        <v>0</v>
      </c>
      <c r="D1" s="712"/>
      <c r="E1" s="712"/>
      <c r="F1" s="712"/>
      <c r="G1" s="712"/>
      <c r="H1" s="712"/>
      <c r="I1" s="712"/>
      <c r="J1" s="230"/>
      <c r="K1" s="230"/>
      <c r="L1" s="929" t="s">
        <v>519</v>
      </c>
      <c r="M1" s="929"/>
      <c r="N1" s="230"/>
      <c r="O1" s="230"/>
      <c r="P1" s="230"/>
    </row>
    <row r="2" spans="2:16" ht="21">
      <c r="B2" s="713" t="s">
        <v>690</v>
      </c>
      <c r="C2" s="713"/>
      <c r="D2" s="713"/>
      <c r="E2" s="713"/>
      <c r="F2" s="713"/>
      <c r="G2" s="713"/>
      <c r="H2" s="713"/>
      <c r="I2" s="713"/>
      <c r="J2" s="713"/>
      <c r="K2" s="713"/>
      <c r="L2" s="713"/>
      <c r="M2" s="231"/>
      <c r="N2" s="231"/>
      <c r="O2" s="231"/>
      <c r="P2" s="231"/>
    </row>
    <row r="3" spans="3:16" ht="21">
      <c r="C3" s="198"/>
      <c r="D3" s="198"/>
      <c r="E3" s="198"/>
      <c r="F3" s="198"/>
      <c r="G3" s="198"/>
      <c r="H3" s="198"/>
      <c r="I3" s="198"/>
      <c r="J3" s="198"/>
      <c r="K3" s="198"/>
      <c r="L3" s="198"/>
      <c r="M3" s="198"/>
      <c r="N3" s="231"/>
      <c r="O3" s="231"/>
      <c r="P3" s="231"/>
    </row>
    <row r="4" spans="1:13" ht="20.25" customHeight="1">
      <c r="A4" s="956" t="s">
        <v>518</v>
      </c>
      <c r="B4" s="956"/>
      <c r="C4" s="956"/>
      <c r="D4" s="956"/>
      <c r="E4" s="956"/>
      <c r="F4" s="956"/>
      <c r="G4" s="956"/>
      <c r="H4" s="956"/>
      <c r="I4" s="956"/>
      <c r="J4" s="956"/>
      <c r="K4" s="956"/>
      <c r="L4" s="956"/>
      <c r="M4" s="956"/>
    </row>
    <row r="5" spans="1:14" ht="20.25" customHeight="1">
      <c r="A5" s="939" t="s">
        <v>1011</v>
      </c>
      <c r="B5" s="939"/>
      <c r="C5" s="939"/>
      <c r="D5" s="939"/>
      <c r="E5" s="939"/>
      <c r="F5" s="939"/>
      <c r="G5" s="939"/>
      <c r="H5" s="715" t="s">
        <v>768</v>
      </c>
      <c r="I5" s="715"/>
      <c r="J5" s="715"/>
      <c r="K5" s="715"/>
      <c r="L5" s="715"/>
      <c r="M5" s="715"/>
      <c r="N5" s="100"/>
    </row>
    <row r="6" spans="1:13" ht="15" customHeight="1">
      <c r="A6" s="807" t="s">
        <v>70</v>
      </c>
      <c r="B6" s="807" t="s">
        <v>278</v>
      </c>
      <c r="C6" s="940" t="s">
        <v>409</v>
      </c>
      <c r="D6" s="941"/>
      <c r="E6" s="941"/>
      <c r="F6" s="941"/>
      <c r="G6" s="942"/>
      <c r="H6" s="810" t="s">
        <v>406</v>
      </c>
      <c r="I6" s="810"/>
      <c r="J6" s="810"/>
      <c r="K6" s="810"/>
      <c r="L6" s="810"/>
      <c r="M6" s="807" t="s">
        <v>279</v>
      </c>
    </row>
    <row r="7" spans="1:13" ht="12.75" customHeight="1">
      <c r="A7" s="808"/>
      <c r="B7" s="808"/>
      <c r="C7" s="943"/>
      <c r="D7" s="944"/>
      <c r="E7" s="944"/>
      <c r="F7" s="944"/>
      <c r="G7" s="945"/>
      <c r="H7" s="810"/>
      <c r="I7" s="810"/>
      <c r="J7" s="810"/>
      <c r="K7" s="810"/>
      <c r="L7" s="810"/>
      <c r="M7" s="808"/>
    </row>
    <row r="8" spans="1:13" ht="5.25" customHeight="1">
      <c r="A8" s="808"/>
      <c r="B8" s="808"/>
      <c r="C8" s="943"/>
      <c r="D8" s="944"/>
      <c r="E8" s="944"/>
      <c r="F8" s="944"/>
      <c r="G8" s="945"/>
      <c r="H8" s="810"/>
      <c r="I8" s="810"/>
      <c r="J8" s="810"/>
      <c r="K8" s="810"/>
      <c r="L8" s="810"/>
      <c r="M8" s="808"/>
    </row>
    <row r="9" spans="1:13" ht="68.25" customHeight="1">
      <c r="A9" s="809"/>
      <c r="B9" s="809"/>
      <c r="C9" s="236" t="s">
        <v>280</v>
      </c>
      <c r="D9" s="236" t="s">
        <v>281</v>
      </c>
      <c r="E9" s="236" t="s">
        <v>282</v>
      </c>
      <c r="F9" s="236" t="s">
        <v>283</v>
      </c>
      <c r="G9" s="264" t="s">
        <v>284</v>
      </c>
      <c r="H9" s="263" t="s">
        <v>405</v>
      </c>
      <c r="I9" s="263" t="s">
        <v>410</v>
      </c>
      <c r="J9" s="263" t="s">
        <v>407</v>
      </c>
      <c r="K9" s="263" t="s">
        <v>408</v>
      </c>
      <c r="L9" s="263" t="s">
        <v>43</v>
      </c>
      <c r="M9" s="809"/>
    </row>
    <row r="10" spans="1:13" ht="15">
      <c r="A10" s="237">
        <v>1</v>
      </c>
      <c r="B10" s="237">
        <v>2</v>
      </c>
      <c r="C10" s="237">
        <v>3</v>
      </c>
      <c r="D10" s="237">
        <v>4</v>
      </c>
      <c r="E10" s="237">
        <v>5</v>
      </c>
      <c r="F10" s="237">
        <v>6</v>
      </c>
      <c r="G10" s="237">
        <v>7</v>
      </c>
      <c r="H10" s="237">
        <v>8</v>
      </c>
      <c r="I10" s="237">
        <v>9</v>
      </c>
      <c r="J10" s="237">
        <v>10</v>
      </c>
      <c r="K10" s="237">
        <v>11</v>
      </c>
      <c r="L10" s="237">
        <v>12</v>
      </c>
      <c r="M10" s="237">
        <v>13</v>
      </c>
    </row>
    <row r="11" spans="1:13" ht="15">
      <c r="A11" s="295">
        <v>1</v>
      </c>
      <c r="B11" s="946" t="s">
        <v>948</v>
      </c>
      <c r="C11" s="947"/>
      <c r="D11" s="947"/>
      <c r="E11" s="947"/>
      <c r="F11" s="947"/>
      <c r="G11" s="947"/>
      <c r="H11" s="947"/>
      <c r="I11" s="947"/>
      <c r="J11" s="947"/>
      <c r="K11" s="947"/>
      <c r="L11" s="948"/>
      <c r="M11" s="294"/>
    </row>
    <row r="12" spans="1:13" ht="15">
      <c r="A12" s="295">
        <v>2</v>
      </c>
      <c r="B12" s="949"/>
      <c r="C12" s="950"/>
      <c r="D12" s="950"/>
      <c r="E12" s="950"/>
      <c r="F12" s="950"/>
      <c r="G12" s="950"/>
      <c r="H12" s="950"/>
      <c r="I12" s="950"/>
      <c r="J12" s="950"/>
      <c r="K12" s="950"/>
      <c r="L12" s="951"/>
      <c r="M12" s="294"/>
    </row>
    <row r="13" spans="1:13" ht="15">
      <c r="A13" s="295">
        <v>3</v>
      </c>
      <c r="B13" s="949"/>
      <c r="C13" s="950"/>
      <c r="D13" s="950"/>
      <c r="E13" s="950"/>
      <c r="F13" s="950"/>
      <c r="G13" s="950"/>
      <c r="H13" s="950"/>
      <c r="I13" s="950"/>
      <c r="J13" s="950"/>
      <c r="K13" s="950"/>
      <c r="L13" s="951"/>
      <c r="M13" s="294"/>
    </row>
    <row r="14" spans="1:13" ht="15">
      <c r="A14" s="295">
        <v>4</v>
      </c>
      <c r="B14" s="949"/>
      <c r="C14" s="950"/>
      <c r="D14" s="950"/>
      <c r="E14" s="950"/>
      <c r="F14" s="950"/>
      <c r="G14" s="950"/>
      <c r="H14" s="950"/>
      <c r="I14" s="950"/>
      <c r="J14" s="950"/>
      <c r="K14" s="950"/>
      <c r="L14" s="951"/>
      <c r="M14" s="294"/>
    </row>
    <row r="15" spans="1:13" ht="15">
      <c r="A15" s="295">
        <v>5</v>
      </c>
      <c r="B15" s="949"/>
      <c r="C15" s="950"/>
      <c r="D15" s="950"/>
      <c r="E15" s="950"/>
      <c r="F15" s="950"/>
      <c r="G15" s="950"/>
      <c r="H15" s="950"/>
      <c r="I15" s="950"/>
      <c r="J15" s="950"/>
      <c r="K15" s="950"/>
      <c r="L15" s="951"/>
      <c r="M15" s="294"/>
    </row>
    <row r="16" spans="1:13" ht="15">
      <c r="A16" s="295">
        <v>6</v>
      </c>
      <c r="B16" s="949"/>
      <c r="C16" s="950"/>
      <c r="D16" s="950"/>
      <c r="E16" s="950"/>
      <c r="F16" s="950"/>
      <c r="G16" s="950"/>
      <c r="H16" s="950"/>
      <c r="I16" s="950"/>
      <c r="J16" s="950"/>
      <c r="K16" s="950"/>
      <c r="L16" s="951"/>
      <c r="M16" s="294"/>
    </row>
    <row r="17" spans="1:13" ht="15">
      <c r="A17" s="295">
        <v>7</v>
      </c>
      <c r="B17" s="952"/>
      <c r="C17" s="953"/>
      <c r="D17" s="953"/>
      <c r="E17" s="953"/>
      <c r="F17" s="953"/>
      <c r="G17" s="953"/>
      <c r="H17" s="953"/>
      <c r="I17" s="953"/>
      <c r="J17" s="953"/>
      <c r="K17" s="953"/>
      <c r="L17" s="954"/>
      <c r="M17" s="294"/>
    </row>
    <row r="18" spans="1:13" ht="15">
      <c r="A18" s="295">
        <v>8</v>
      </c>
      <c r="B18" s="237"/>
      <c r="C18" s="294"/>
      <c r="D18" s="294"/>
      <c r="E18" s="294"/>
      <c r="F18" s="294"/>
      <c r="G18" s="294"/>
      <c r="H18" s="294"/>
      <c r="I18" s="294"/>
      <c r="J18" s="294"/>
      <c r="K18" s="294"/>
      <c r="L18" s="294"/>
      <c r="M18" s="294"/>
    </row>
    <row r="19" spans="1:13" ht="12.75">
      <c r="A19" s="16" t="s">
        <v>7</v>
      </c>
      <c r="B19" s="8"/>
      <c r="C19" s="8"/>
      <c r="D19" s="8"/>
      <c r="E19" s="8"/>
      <c r="F19" s="8"/>
      <c r="G19" s="8"/>
      <c r="H19" s="8"/>
      <c r="I19" s="8"/>
      <c r="J19" s="8"/>
      <c r="K19" s="8"/>
      <c r="L19" s="8"/>
      <c r="M19" s="8"/>
    </row>
    <row r="20" spans="1:13" ht="12.75">
      <c r="A20" s="27" t="s">
        <v>16</v>
      </c>
      <c r="B20" s="8"/>
      <c r="C20" s="8"/>
      <c r="D20" s="8"/>
      <c r="E20" s="8"/>
      <c r="F20" s="8"/>
      <c r="G20" s="8"/>
      <c r="H20" s="8"/>
      <c r="I20" s="8"/>
      <c r="J20" s="8"/>
      <c r="K20" s="8"/>
      <c r="L20" s="8"/>
      <c r="M20" s="8"/>
    </row>
    <row r="21" spans="2:6" ht="16.5" customHeight="1">
      <c r="B21" s="241"/>
      <c r="C21" s="955"/>
      <c r="D21" s="955"/>
      <c r="E21" s="955"/>
      <c r="F21" s="955"/>
    </row>
    <row r="22" spans="9:13" ht="12.75">
      <c r="I22" s="14"/>
      <c r="J22" s="14"/>
      <c r="K22" s="14"/>
      <c r="L22" s="14"/>
      <c r="M22" s="14"/>
    </row>
    <row r="23" spans="1:13" ht="15">
      <c r="A23" s="205"/>
      <c r="B23" s="205"/>
      <c r="C23" s="205"/>
      <c r="D23" s="205"/>
      <c r="G23" s="220"/>
      <c r="I23" s="396"/>
      <c r="J23" s="907" t="s">
        <v>952</v>
      </c>
      <c r="K23" s="907"/>
      <c r="L23" s="907"/>
      <c r="M23" s="907"/>
    </row>
    <row r="24" spans="1:13" ht="15" customHeight="1">
      <c r="A24" s="205"/>
      <c r="B24" s="205"/>
      <c r="C24" s="205"/>
      <c r="D24" s="205"/>
      <c r="G24" s="220"/>
      <c r="I24" s="396"/>
      <c r="J24" s="907" t="s">
        <v>953</v>
      </c>
      <c r="K24" s="907"/>
      <c r="L24" s="907"/>
      <c r="M24" s="907"/>
    </row>
    <row r="25" spans="1:13" ht="15" customHeight="1">
      <c r="A25" s="205"/>
      <c r="B25" s="205"/>
      <c r="C25" s="205"/>
      <c r="D25" s="205"/>
      <c r="G25" s="220"/>
      <c r="I25" s="397"/>
      <c r="J25" s="397"/>
      <c r="K25" s="397"/>
      <c r="L25" s="220"/>
      <c r="M25" s="220"/>
    </row>
    <row r="26" spans="1:13" ht="15">
      <c r="A26" s="205"/>
      <c r="C26" s="205"/>
      <c r="D26" s="205"/>
      <c r="G26" s="210"/>
      <c r="I26" s="42" t="s">
        <v>954</v>
      </c>
      <c r="J26" s="42"/>
      <c r="K26" s="42"/>
      <c r="L26" s="210"/>
      <c r="M26" s="210"/>
    </row>
    <row r="27" spans="9:13" ht="15">
      <c r="I27" s="396"/>
      <c r="J27" s="907" t="s">
        <v>955</v>
      </c>
      <c r="K27" s="907"/>
      <c r="L27" s="907"/>
      <c r="M27" s="907"/>
    </row>
    <row r="28" spans="9:13" ht="12.75">
      <c r="I28" s="14"/>
      <c r="J28" s="14"/>
      <c r="K28" s="14"/>
      <c r="L28" s="14"/>
      <c r="M28" s="14"/>
    </row>
    <row r="29" spans="9:13" ht="12.75">
      <c r="I29" s="14"/>
      <c r="J29" s="14"/>
      <c r="K29" s="14"/>
      <c r="L29" s="14"/>
      <c r="M29" s="14"/>
    </row>
    <row r="30" spans="9:13" ht="12.75">
      <c r="I30" s="14"/>
      <c r="J30" s="14"/>
      <c r="K30" s="14"/>
      <c r="L30" s="14"/>
      <c r="M30" s="14"/>
    </row>
    <row r="31" spans="9:13" ht="12.75">
      <c r="I31" s="14"/>
      <c r="J31" s="14"/>
      <c r="K31" s="14"/>
      <c r="L31" s="14"/>
      <c r="M31" s="14"/>
    </row>
    <row r="32" spans="9:13" ht="12.75">
      <c r="I32" s="14"/>
      <c r="J32" s="14"/>
      <c r="K32" s="14"/>
      <c r="L32" s="14"/>
      <c r="M32" s="14"/>
    </row>
    <row r="33" spans="9:13" ht="12.75">
      <c r="I33" s="14"/>
      <c r="J33" s="14"/>
      <c r="K33" s="14"/>
      <c r="L33" s="14"/>
      <c r="M33" s="14"/>
    </row>
    <row r="34" spans="9:13" ht="12.75">
      <c r="I34" s="14"/>
      <c r="J34" s="14"/>
      <c r="K34" s="14"/>
      <c r="L34" s="14"/>
      <c r="M34" s="14"/>
    </row>
    <row r="35" spans="9:13" ht="12.75">
      <c r="I35" s="14"/>
      <c r="J35" s="14"/>
      <c r="K35" s="14"/>
      <c r="L35" s="14"/>
      <c r="M35" s="14"/>
    </row>
    <row r="36" spans="9:13" ht="12.75">
      <c r="I36" s="14"/>
      <c r="J36" s="14"/>
      <c r="K36" s="14"/>
      <c r="L36" s="14"/>
      <c r="M36" s="14"/>
    </row>
  </sheetData>
  <sheetProtection/>
  <mergeCells count="16">
    <mergeCell ref="J23:M23"/>
    <mergeCell ref="J24:M24"/>
    <mergeCell ref="J27:M27"/>
    <mergeCell ref="B2:L2"/>
    <mergeCell ref="L1:M1"/>
    <mergeCell ref="C1:I1"/>
    <mergeCell ref="C21:F21"/>
    <mergeCell ref="H6:L8"/>
    <mergeCell ref="H5:M5"/>
    <mergeCell ref="A4:M4"/>
    <mergeCell ref="A5:G5"/>
    <mergeCell ref="M6:M9"/>
    <mergeCell ref="A6:A9"/>
    <mergeCell ref="B6:B9"/>
    <mergeCell ref="C6:G8"/>
    <mergeCell ref="B11:L17"/>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0" r:id="rId1"/>
  <colBreaks count="1" manualBreakCount="1">
    <brk id="13" max="65535" man="1"/>
  </colBreaks>
</worksheet>
</file>

<file path=xl/worksheets/sheet53.xml><?xml version="1.0" encoding="utf-8"?>
<worksheet xmlns="http://schemas.openxmlformats.org/spreadsheetml/2006/main" xmlns:r="http://schemas.openxmlformats.org/officeDocument/2006/relationships">
  <sheetPr>
    <pageSetUpPr fitToPage="1"/>
  </sheetPr>
  <dimension ref="A1:L50"/>
  <sheetViews>
    <sheetView zoomScaleSheetLayoutView="63" zoomScalePageLayoutView="0" workbookViewId="0" topLeftCell="A1">
      <selection activeCell="A5" sqref="A5"/>
    </sheetView>
  </sheetViews>
  <sheetFormatPr defaultColWidth="9.140625" defaultRowHeight="12.75"/>
  <cols>
    <col min="1" max="1" width="40.8515625" style="0" customWidth="1"/>
    <col min="2" max="2" width="22.28125" style="0" customWidth="1"/>
    <col min="3" max="3" width="25.140625" style="0" customWidth="1"/>
    <col min="4" max="4" width="24.7109375" style="0" customWidth="1"/>
    <col min="5" max="5" width="19.421875" style="0" customWidth="1"/>
    <col min="6" max="6" width="17.421875" style="0" customWidth="1"/>
  </cols>
  <sheetData>
    <row r="1" spans="1:12" ht="18">
      <c r="A1" s="712" t="s">
        <v>0</v>
      </c>
      <c r="B1" s="712"/>
      <c r="C1" s="712"/>
      <c r="D1" s="712"/>
      <c r="E1" s="712"/>
      <c r="F1" s="242" t="s">
        <v>521</v>
      </c>
      <c r="G1" s="230"/>
      <c r="H1" s="230"/>
      <c r="I1" s="230"/>
      <c r="J1" s="230"/>
      <c r="K1" s="230"/>
      <c r="L1" s="230"/>
    </row>
    <row r="2" spans="1:12" ht="21">
      <c r="A2" s="713" t="s">
        <v>690</v>
      </c>
      <c r="B2" s="713"/>
      <c r="C2" s="713"/>
      <c r="D2" s="713"/>
      <c r="E2" s="713"/>
      <c r="F2" s="713"/>
      <c r="G2" s="231"/>
      <c r="H2" s="231"/>
      <c r="I2" s="231"/>
      <c r="J2" s="231"/>
      <c r="K2" s="231"/>
      <c r="L2" s="231"/>
    </row>
    <row r="3" spans="1:6" ht="12.75">
      <c r="A3" s="157"/>
      <c r="B3" s="157"/>
      <c r="C3" s="157"/>
      <c r="D3" s="157"/>
      <c r="E3" s="157"/>
      <c r="F3" s="157"/>
    </row>
    <row r="4" spans="1:7" ht="18.75">
      <c r="A4" s="959" t="s">
        <v>520</v>
      </c>
      <c r="B4" s="959"/>
      <c r="C4" s="959"/>
      <c r="D4" s="959"/>
      <c r="E4" s="959"/>
      <c r="F4" s="959"/>
      <c r="G4" s="959"/>
    </row>
    <row r="5" spans="1:7" ht="18.75">
      <c r="A5" s="200" t="s">
        <v>1010</v>
      </c>
      <c r="B5" s="243"/>
      <c r="C5" s="243"/>
      <c r="D5" s="243"/>
      <c r="E5" s="243"/>
      <c r="F5" s="243"/>
      <c r="G5" s="243"/>
    </row>
    <row r="6" spans="1:6" ht="31.5">
      <c r="A6" s="244"/>
      <c r="B6" s="245" t="s">
        <v>308</v>
      </c>
      <c r="C6" s="245" t="s">
        <v>309</v>
      </c>
      <c r="D6" s="245" t="s">
        <v>310</v>
      </c>
      <c r="E6" s="246"/>
      <c r="F6" s="246"/>
    </row>
    <row r="7" spans="1:6" ht="76.5">
      <c r="A7" s="330" t="s">
        <v>311</v>
      </c>
      <c r="B7" s="247" t="s">
        <v>989</v>
      </c>
      <c r="C7" s="247"/>
      <c r="D7" s="247"/>
      <c r="E7" s="246"/>
      <c r="F7" s="246"/>
    </row>
    <row r="8" spans="1:6" ht="13.5" customHeight="1">
      <c r="A8" s="247" t="s">
        <v>312</v>
      </c>
      <c r="B8" s="247" t="s">
        <v>990</v>
      </c>
      <c r="C8" s="247"/>
      <c r="D8" s="247"/>
      <c r="E8" s="246"/>
      <c r="F8" s="246"/>
    </row>
    <row r="9" spans="1:6" ht="45" customHeight="1">
      <c r="A9" s="247" t="s">
        <v>313</v>
      </c>
      <c r="B9" s="247" t="s">
        <v>991</v>
      </c>
      <c r="C9" s="957" t="s">
        <v>992</v>
      </c>
      <c r="D9" s="958"/>
      <c r="E9" s="246"/>
      <c r="F9" s="246"/>
    </row>
    <row r="10" spans="1:6" ht="196.5" customHeight="1">
      <c r="A10" s="248" t="s">
        <v>314</v>
      </c>
      <c r="B10" s="247"/>
      <c r="C10" s="957" t="s">
        <v>993</v>
      </c>
      <c r="D10" s="958"/>
      <c r="E10" s="246"/>
      <c r="F10" s="246"/>
    </row>
    <row r="11" spans="1:6" ht="13.5" customHeight="1">
      <c r="A11" s="248" t="s">
        <v>315</v>
      </c>
      <c r="B11" s="247" t="s">
        <v>994</v>
      </c>
      <c r="C11" s="247"/>
      <c r="D11" s="247"/>
      <c r="E11" s="246"/>
      <c r="F11" s="246"/>
    </row>
    <row r="12" spans="1:6" ht="13.5" customHeight="1">
      <c r="A12" s="248" t="s">
        <v>316</v>
      </c>
      <c r="B12" s="247"/>
      <c r="C12" s="247"/>
      <c r="D12" s="247"/>
      <c r="E12" s="246"/>
      <c r="F12" s="246"/>
    </row>
    <row r="13" spans="1:6" ht="13.5" customHeight="1">
      <c r="A13" s="248" t="s">
        <v>317</v>
      </c>
      <c r="B13" s="504" t="s">
        <v>995</v>
      </c>
      <c r="C13" s="247"/>
      <c r="D13" s="247"/>
      <c r="E13" s="246"/>
      <c r="F13" s="246"/>
    </row>
    <row r="14" spans="1:6" ht="13.5" customHeight="1">
      <c r="A14" s="248" t="s">
        <v>318</v>
      </c>
      <c r="B14" s="247"/>
      <c r="C14" s="247"/>
      <c r="D14" s="247"/>
      <c r="E14" s="246"/>
      <c r="F14" s="246"/>
    </row>
    <row r="15" spans="1:6" ht="13.5" customHeight="1">
      <c r="A15" s="248" t="s">
        <v>319</v>
      </c>
      <c r="B15" s="247"/>
      <c r="C15" s="247"/>
      <c r="D15" s="247"/>
      <c r="E15" s="246"/>
      <c r="F15" s="246"/>
    </row>
    <row r="16" spans="1:6" ht="13.5" customHeight="1">
      <c r="A16" s="248" t="s">
        <v>320</v>
      </c>
      <c r="B16" s="247" t="s">
        <v>963</v>
      </c>
      <c r="C16" s="247"/>
      <c r="D16" s="247"/>
      <c r="E16" s="246"/>
      <c r="F16" s="246"/>
    </row>
    <row r="17" spans="1:6" ht="13.5" customHeight="1">
      <c r="A17" s="248" t="s">
        <v>321</v>
      </c>
      <c r="B17" s="247"/>
      <c r="C17" s="247"/>
      <c r="D17" s="247"/>
      <c r="E17" s="246"/>
      <c r="F17" s="246"/>
    </row>
    <row r="18" spans="1:6" ht="13.5" customHeight="1">
      <c r="A18" s="249"/>
      <c r="B18" s="250"/>
      <c r="C18" s="250"/>
      <c r="D18" s="250"/>
      <c r="E18" s="246"/>
      <c r="F18" s="246"/>
    </row>
    <row r="19" spans="1:7" ht="13.5" customHeight="1">
      <c r="A19" s="960" t="s">
        <v>322</v>
      </c>
      <c r="B19" s="960"/>
      <c r="C19" s="960"/>
      <c r="D19" s="960"/>
      <c r="E19" s="960"/>
      <c r="F19" s="960"/>
      <c r="G19" s="960"/>
    </row>
    <row r="20" spans="1:7" ht="15">
      <c r="A20" s="246"/>
      <c r="B20" s="246"/>
      <c r="C20" s="246"/>
      <c r="D20" s="246"/>
      <c r="E20" s="758" t="s">
        <v>768</v>
      </c>
      <c r="F20" s="758"/>
      <c r="G20" s="109"/>
    </row>
    <row r="21" spans="1:7" ht="45.75" customHeight="1">
      <c r="A21" s="234" t="s">
        <v>412</v>
      </c>
      <c r="B21" s="234" t="s">
        <v>3</v>
      </c>
      <c r="C21" s="251" t="s">
        <v>323</v>
      </c>
      <c r="D21" s="252" t="s">
        <v>324</v>
      </c>
      <c r="E21" s="304" t="s">
        <v>325</v>
      </c>
      <c r="F21" s="304" t="s">
        <v>326</v>
      </c>
      <c r="G21" s="11"/>
    </row>
    <row r="22" spans="1:6" ht="12.75">
      <c r="A22" s="247" t="s">
        <v>327</v>
      </c>
      <c r="B22" s="961" t="s">
        <v>948</v>
      </c>
      <c r="C22" s="962"/>
      <c r="D22" s="962"/>
      <c r="E22" s="962"/>
      <c r="F22" s="963"/>
    </row>
    <row r="23" spans="1:6" ht="12.75">
      <c r="A23" s="247" t="s">
        <v>328</v>
      </c>
      <c r="B23" s="964"/>
      <c r="C23" s="965"/>
      <c r="D23" s="965"/>
      <c r="E23" s="965"/>
      <c r="F23" s="966"/>
    </row>
    <row r="24" spans="1:6" ht="12.75">
      <c r="A24" s="247" t="s">
        <v>329</v>
      </c>
      <c r="B24" s="964"/>
      <c r="C24" s="965"/>
      <c r="D24" s="965"/>
      <c r="E24" s="965"/>
      <c r="F24" s="966"/>
    </row>
    <row r="25" spans="1:6" ht="25.5">
      <c r="A25" s="247" t="s">
        <v>330</v>
      </c>
      <c r="B25" s="964"/>
      <c r="C25" s="965"/>
      <c r="D25" s="965"/>
      <c r="E25" s="965"/>
      <c r="F25" s="966"/>
    </row>
    <row r="26" spans="1:6" ht="32.25" customHeight="1">
      <c r="A26" s="247" t="s">
        <v>331</v>
      </c>
      <c r="B26" s="964"/>
      <c r="C26" s="965"/>
      <c r="D26" s="965"/>
      <c r="E26" s="965"/>
      <c r="F26" s="966"/>
    </row>
    <row r="27" spans="1:6" ht="12.75">
      <c r="A27" s="247" t="s">
        <v>332</v>
      </c>
      <c r="B27" s="964"/>
      <c r="C27" s="965"/>
      <c r="D27" s="965"/>
      <c r="E27" s="965"/>
      <c r="F27" s="966"/>
    </row>
    <row r="28" spans="1:6" ht="12.75">
      <c r="A28" s="247" t="s">
        <v>333</v>
      </c>
      <c r="B28" s="964"/>
      <c r="C28" s="965"/>
      <c r="D28" s="965"/>
      <c r="E28" s="965"/>
      <c r="F28" s="966"/>
    </row>
    <row r="29" spans="1:6" ht="12.75">
      <c r="A29" s="247" t="s">
        <v>334</v>
      </c>
      <c r="B29" s="964"/>
      <c r="C29" s="965"/>
      <c r="D29" s="965"/>
      <c r="E29" s="965"/>
      <c r="F29" s="966"/>
    </row>
    <row r="30" spans="1:6" ht="12.75">
      <c r="A30" s="247" t="s">
        <v>335</v>
      </c>
      <c r="B30" s="964"/>
      <c r="C30" s="965"/>
      <c r="D30" s="965"/>
      <c r="E30" s="965"/>
      <c r="F30" s="966"/>
    </row>
    <row r="31" spans="1:6" ht="12.75">
      <c r="A31" s="247" t="s">
        <v>336</v>
      </c>
      <c r="B31" s="964"/>
      <c r="C31" s="965"/>
      <c r="D31" s="965"/>
      <c r="E31" s="965"/>
      <c r="F31" s="966"/>
    </row>
    <row r="32" spans="1:6" ht="12.75">
      <c r="A32" s="247" t="s">
        <v>337</v>
      </c>
      <c r="B32" s="964"/>
      <c r="C32" s="965"/>
      <c r="D32" s="965"/>
      <c r="E32" s="965"/>
      <c r="F32" s="966"/>
    </row>
    <row r="33" spans="1:6" ht="12.75">
      <c r="A33" s="247" t="s">
        <v>338</v>
      </c>
      <c r="B33" s="964"/>
      <c r="C33" s="965"/>
      <c r="D33" s="965"/>
      <c r="E33" s="965"/>
      <c r="F33" s="966"/>
    </row>
    <row r="34" spans="1:6" ht="12.75">
      <c r="A34" s="247" t="s">
        <v>339</v>
      </c>
      <c r="B34" s="964"/>
      <c r="C34" s="965"/>
      <c r="D34" s="965"/>
      <c r="E34" s="965"/>
      <c r="F34" s="966"/>
    </row>
    <row r="35" spans="1:6" ht="12.75">
      <c r="A35" s="247" t="s">
        <v>340</v>
      </c>
      <c r="B35" s="964"/>
      <c r="C35" s="965"/>
      <c r="D35" s="965"/>
      <c r="E35" s="965"/>
      <c r="F35" s="966"/>
    </row>
    <row r="36" spans="1:6" ht="12.75">
      <c r="A36" s="247" t="s">
        <v>341</v>
      </c>
      <c r="B36" s="964"/>
      <c r="C36" s="965"/>
      <c r="D36" s="965"/>
      <c r="E36" s="965"/>
      <c r="F36" s="966"/>
    </row>
    <row r="37" spans="1:6" ht="12.75">
      <c r="A37" s="247" t="s">
        <v>342</v>
      </c>
      <c r="B37" s="964"/>
      <c r="C37" s="965"/>
      <c r="D37" s="965"/>
      <c r="E37" s="965"/>
      <c r="F37" s="966"/>
    </row>
    <row r="38" spans="1:6" ht="12.75">
      <c r="A38" s="247" t="s">
        <v>43</v>
      </c>
      <c r="B38" s="967"/>
      <c r="C38" s="968"/>
      <c r="D38" s="968"/>
      <c r="E38" s="968"/>
      <c r="F38" s="969"/>
    </row>
    <row r="39" spans="1:6" ht="15">
      <c r="A39" s="255" t="s">
        <v>16</v>
      </c>
      <c r="B39" s="247"/>
      <c r="C39" s="247"/>
      <c r="D39" s="253"/>
      <c r="E39" s="254"/>
      <c r="F39" s="254"/>
    </row>
    <row r="41" spans="3:7" ht="15">
      <c r="C41" s="396"/>
      <c r="D41" s="907" t="s">
        <v>952</v>
      </c>
      <c r="E41" s="907"/>
      <c r="F41" s="907"/>
      <c r="G41" s="907"/>
    </row>
    <row r="42" spans="3:7" ht="15">
      <c r="C42" s="396"/>
      <c r="D42" s="907" t="s">
        <v>953</v>
      </c>
      <c r="E42" s="907"/>
      <c r="F42" s="907"/>
      <c r="G42" s="907"/>
    </row>
    <row r="43" spans="1:7" ht="15" customHeight="1">
      <c r="A43" s="205"/>
      <c r="C43" s="397"/>
      <c r="D43" s="397"/>
      <c r="E43" s="397"/>
      <c r="F43" s="220"/>
      <c r="G43" s="220"/>
    </row>
    <row r="44" spans="1:7" ht="15" customHeight="1">
      <c r="A44" s="205"/>
      <c r="C44" s="531" t="s">
        <v>954</v>
      </c>
      <c r="D44" s="42"/>
      <c r="E44" s="42"/>
      <c r="F44" s="210"/>
      <c r="G44" s="210"/>
    </row>
    <row r="45" spans="1:7" ht="15" customHeight="1">
      <c r="A45" s="205"/>
      <c r="C45" s="532"/>
      <c r="D45" s="907" t="s">
        <v>955</v>
      </c>
      <c r="E45" s="907"/>
      <c r="F45" s="907"/>
      <c r="G45" s="907"/>
    </row>
    <row r="46" spans="1:7" ht="12.75">
      <c r="A46" s="205"/>
      <c r="C46" s="205"/>
      <c r="D46" s="207"/>
      <c r="E46" s="207"/>
      <c r="F46" s="207"/>
      <c r="G46" s="210"/>
    </row>
    <row r="47" spans="4:7" ht="12.75">
      <c r="D47" s="14"/>
      <c r="E47" s="14"/>
      <c r="F47" s="14"/>
      <c r="G47" s="14"/>
    </row>
    <row r="48" spans="4:7" ht="12.75">
      <c r="D48" s="14"/>
      <c r="E48" s="14"/>
      <c r="F48" s="14"/>
      <c r="G48" s="14"/>
    </row>
    <row r="49" spans="4:7" ht="12.75">
      <c r="D49" s="14"/>
      <c r="E49" s="14"/>
      <c r="F49" s="14"/>
      <c r="G49" s="14"/>
    </row>
    <row r="50" spans="4:7" ht="12.75">
      <c r="D50" s="14"/>
      <c r="E50" s="14"/>
      <c r="F50" s="14"/>
      <c r="G50" s="14"/>
    </row>
  </sheetData>
  <sheetProtection/>
  <mergeCells count="11">
    <mergeCell ref="B22:F38"/>
    <mergeCell ref="D41:G41"/>
    <mergeCell ref="C9:D9"/>
    <mergeCell ref="C10:D10"/>
    <mergeCell ref="D42:G42"/>
    <mergeCell ref="D45:G45"/>
    <mergeCell ref="A1:E1"/>
    <mergeCell ref="A2:F2"/>
    <mergeCell ref="A4:G4"/>
    <mergeCell ref="A19:G19"/>
    <mergeCell ref="E20:F20"/>
  </mergeCells>
  <hyperlinks>
    <hyperlink ref="B13" r:id="rId1" display="dsw@tn.nic.in"/>
  </hyperlinks>
  <printOptions horizontalCentered="1"/>
  <pageMargins left="0.7086614173228347" right="0.7086614173228347" top="0.2362204724409449" bottom="0" header="0.31496062992125984" footer="0.31496062992125984"/>
  <pageSetup fitToHeight="1" fitToWidth="1" horizontalDpi="600" verticalDpi="600" orientation="landscape" paperSize="9" scale="53" r:id="rId2"/>
</worksheet>
</file>

<file path=xl/worksheets/sheet54.xml><?xml version="1.0" encoding="utf-8"?>
<worksheet xmlns="http://schemas.openxmlformats.org/spreadsheetml/2006/main" xmlns:r="http://schemas.openxmlformats.org/officeDocument/2006/relationships">
  <sheetPr>
    <pageSetUpPr fitToPage="1"/>
  </sheetPr>
  <dimension ref="B2:H13"/>
  <sheetViews>
    <sheetView view="pageBreakPreview" zoomScale="90" zoomScaleSheetLayoutView="90" zoomScalePageLayoutView="0" workbookViewId="0" topLeftCell="A1">
      <selection activeCell="F17" sqref="F17"/>
    </sheetView>
  </sheetViews>
  <sheetFormatPr defaultColWidth="9.140625" defaultRowHeight="12.75"/>
  <sheetData>
    <row r="2" ht="12.75">
      <c r="B2" s="13"/>
    </row>
    <row r="4" spans="2:8" ht="12.75" customHeight="1">
      <c r="B4" s="970" t="s">
        <v>694</v>
      </c>
      <c r="C4" s="970"/>
      <c r="D4" s="970"/>
      <c r="E4" s="970"/>
      <c r="F4" s="970"/>
      <c r="G4" s="970"/>
      <c r="H4" s="970"/>
    </row>
    <row r="5" spans="2:8" ht="12.75" customHeight="1">
      <c r="B5" s="970"/>
      <c r="C5" s="970"/>
      <c r="D5" s="970"/>
      <c r="E5" s="970"/>
      <c r="F5" s="970"/>
      <c r="G5" s="970"/>
      <c r="H5" s="970"/>
    </row>
    <row r="6" spans="2:8" ht="12.75" customHeight="1">
      <c r="B6" s="970"/>
      <c r="C6" s="970"/>
      <c r="D6" s="970"/>
      <c r="E6" s="970"/>
      <c r="F6" s="970"/>
      <c r="G6" s="970"/>
      <c r="H6" s="970"/>
    </row>
    <row r="7" spans="2:8" ht="12.75" customHeight="1">
      <c r="B7" s="970"/>
      <c r="C7" s="970"/>
      <c r="D7" s="970"/>
      <c r="E7" s="970"/>
      <c r="F7" s="970"/>
      <c r="G7" s="970"/>
      <c r="H7" s="970"/>
    </row>
    <row r="8" spans="2:8" ht="12.75" customHeight="1">
      <c r="B8" s="970"/>
      <c r="C8" s="970"/>
      <c r="D8" s="970"/>
      <c r="E8" s="970"/>
      <c r="F8" s="970"/>
      <c r="G8" s="970"/>
      <c r="H8" s="970"/>
    </row>
    <row r="9" spans="2:8" ht="12.75" customHeight="1">
      <c r="B9" s="970"/>
      <c r="C9" s="970"/>
      <c r="D9" s="970"/>
      <c r="E9" s="970"/>
      <c r="F9" s="970"/>
      <c r="G9" s="970"/>
      <c r="H9" s="970"/>
    </row>
    <row r="10" spans="2:8" ht="12.75" customHeight="1">
      <c r="B10" s="970"/>
      <c r="C10" s="970"/>
      <c r="D10" s="970"/>
      <c r="E10" s="970"/>
      <c r="F10" s="970"/>
      <c r="G10" s="970"/>
      <c r="H10" s="970"/>
    </row>
    <row r="11" spans="2:8" ht="12.75" customHeight="1">
      <c r="B11" s="970"/>
      <c r="C11" s="970"/>
      <c r="D11" s="970"/>
      <c r="E11" s="970"/>
      <c r="F11" s="970"/>
      <c r="G11" s="970"/>
      <c r="H11" s="970"/>
    </row>
    <row r="12" spans="2:8" ht="12.75" customHeight="1">
      <c r="B12" s="970"/>
      <c r="C12" s="970"/>
      <c r="D12" s="970"/>
      <c r="E12" s="970"/>
      <c r="F12" s="970"/>
      <c r="G12" s="970"/>
      <c r="H12" s="970"/>
    </row>
    <row r="13" spans="2:8" ht="12.75" customHeight="1">
      <c r="B13" s="970"/>
      <c r="C13" s="970"/>
      <c r="D13" s="970"/>
      <c r="E13" s="970"/>
      <c r="F13" s="970"/>
      <c r="G13" s="970"/>
      <c r="H13" s="970"/>
    </row>
  </sheetData>
  <sheetProtection/>
  <mergeCells count="1">
    <mergeCell ref="B4:H13"/>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worksheet>
</file>

<file path=xl/worksheets/sheet55.xml><?xml version="1.0" encoding="utf-8"?>
<worksheet xmlns="http://schemas.openxmlformats.org/spreadsheetml/2006/main" xmlns:r="http://schemas.openxmlformats.org/officeDocument/2006/relationships">
  <sheetPr>
    <pageSetUpPr fitToPage="1"/>
  </sheetPr>
  <dimension ref="A1:T32"/>
  <sheetViews>
    <sheetView view="pageBreakPreview" zoomScaleNormal="90" zoomScaleSheetLayoutView="100" zoomScalePageLayoutView="0" workbookViewId="0" topLeftCell="A1">
      <selection activeCell="A6" sqref="A6:B6"/>
    </sheetView>
  </sheetViews>
  <sheetFormatPr defaultColWidth="9.140625" defaultRowHeight="12.75"/>
  <cols>
    <col min="1" max="1" width="4.7109375" style="46" customWidth="1"/>
    <col min="2" max="2" width="16.8515625" style="46" customWidth="1"/>
    <col min="3" max="3" width="11.7109375" style="46" customWidth="1"/>
    <col min="4" max="4" width="12.00390625" style="46" customWidth="1"/>
    <col min="5" max="5" width="12.140625" style="46" customWidth="1"/>
    <col min="6" max="6" width="17.421875" style="46" customWidth="1"/>
    <col min="7" max="7" width="12.421875" style="46" customWidth="1"/>
    <col min="8" max="8" width="16.00390625" style="46" customWidth="1"/>
    <col min="9" max="9" width="12.7109375" style="46" customWidth="1"/>
    <col min="10" max="10" width="15.00390625" style="46" customWidth="1"/>
    <col min="11" max="11" width="16.00390625" style="46" customWidth="1"/>
    <col min="12" max="12" width="11.8515625" style="46" customWidth="1"/>
    <col min="13" max="16384" width="9.140625" style="46" customWidth="1"/>
  </cols>
  <sheetData>
    <row r="1" spans="3:11" ht="15" customHeight="1">
      <c r="C1" s="578"/>
      <c r="D1" s="578"/>
      <c r="E1" s="578"/>
      <c r="F1" s="578"/>
      <c r="G1" s="578"/>
      <c r="H1" s="578"/>
      <c r="I1" s="160"/>
      <c r="J1" s="783" t="s">
        <v>522</v>
      </c>
      <c r="K1" s="783"/>
    </row>
    <row r="2" spans="1:11" s="53" customFormat="1" ht="19.5" customHeight="1">
      <c r="A2" s="719" t="s">
        <v>0</v>
      </c>
      <c r="B2" s="719"/>
      <c r="C2" s="719"/>
      <c r="D2" s="719"/>
      <c r="E2" s="719"/>
      <c r="F2" s="719"/>
      <c r="G2" s="719"/>
      <c r="H2" s="719"/>
      <c r="I2" s="719"/>
      <c r="J2" s="719"/>
      <c r="K2" s="719"/>
    </row>
    <row r="3" spans="1:11" s="53" customFormat="1" ht="19.5" customHeight="1">
      <c r="A3" s="972" t="s">
        <v>690</v>
      </c>
      <c r="B3" s="972"/>
      <c r="C3" s="972"/>
      <c r="D3" s="972"/>
      <c r="E3" s="972"/>
      <c r="F3" s="972"/>
      <c r="G3" s="972"/>
      <c r="H3" s="972"/>
      <c r="I3" s="972"/>
      <c r="J3" s="972"/>
      <c r="K3" s="972"/>
    </row>
    <row r="4" spans="1:11" s="53" customFormat="1" ht="14.25" customHeight="1">
      <c r="A4" s="62"/>
      <c r="B4" s="62"/>
      <c r="C4" s="62"/>
      <c r="D4" s="62"/>
      <c r="E4" s="62"/>
      <c r="F4" s="62"/>
      <c r="G4" s="62"/>
      <c r="H4" s="62"/>
      <c r="I4" s="62"/>
      <c r="J4" s="62"/>
      <c r="K4" s="62"/>
    </row>
    <row r="5" spans="1:11" s="53" customFormat="1" ht="18" customHeight="1">
      <c r="A5" s="855" t="s">
        <v>695</v>
      </c>
      <c r="B5" s="855"/>
      <c r="C5" s="855"/>
      <c r="D5" s="855"/>
      <c r="E5" s="855"/>
      <c r="F5" s="855"/>
      <c r="G5" s="855"/>
      <c r="H5" s="855"/>
      <c r="I5" s="855"/>
      <c r="J5" s="855"/>
      <c r="K5" s="855"/>
    </row>
    <row r="6" spans="1:11" ht="15.75">
      <c r="A6" s="635" t="s">
        <v>1011</v>
      </c>
      <c r="B6" s="635"/>
      <c r="C6" s="105"/>
      <c r="D6" s="105"/>
      <c r="E6" s="105"/>
      <c r="F6" s="105"/>
      <c r="G6" s="105"/>
      <c r="H6" s="105"/>
      <c r="I6" s="105"/>
      <c r="J6" s="105"/>
      <c r="K6" s="105"/>
    </row>
    <row r="7" spans="1:20" ht="29.25" customHeight="1">
      <c r="A7" s="647" t="s">
        <v>70</v>
      </c>
      <c r="B7" s="647" t="s">
        <v>71</v>
      </c>
      <c r="C7" s="647" t="s">
        <v>72</v>
      </c>
      <c r="D7" s="647" t="s">
        <v>149</v>
      </c>
      <c r="E7" s="647"/>
      <c r="F7" s="647"/>
      <c r="G7" s="647"/>
      <c r="H7" s="647"/>
      <c r="I7" s="626" t="s">
        <v>228</v>
      </c>
      <c r="J7" s="647" t="s">
        <v>73</v>
      </c>
      <c r="K7" s="647" t="s">
        <v>467</v>
      </c>
      <c r="L7" s="973" t="s">
        <v>74</v>
      </c>
      <c r="S7" s="52"/>
      <c r="T7" s="52"/>
    </row>
    <row r="8" spans="1:12" ht="33.75" customHeight="1">
      <c r="A8" s="647"/>
      <c r="B8" s="647"/>
      <c r="C8" s="647"/>
      <c r="D8" s="647" t="s">
        <v>75</v>
      </c>
      <c r="E8" s="647" t="s">
        <v>76</v>
      </c>
      <c r="F8" s="647"/>
      <c r="G8" s="647"/>
      <c r="H8" s="48" t="s">
        <v>77</v>
      </c>
      <c r="I8" s="971"/>
      <c r="J8" s="647"/>
      <c r="K8" s="647"/>
      <c r="L8" s="973"/>
    </row>
    <row r="9" spans="1:12" ht="30">
      <c r="A9" s="647"/>
      <c r="B9" s="647"/>
      <c r="C9" s="647"/>
      <c r="D9" s="647"/>
      <c r="E9" s="48" t="s">
        <v>78</v>
      </c>
      <c r="F9" s="48" t="s">
        <v>79</v>
      </c>
      <c r="G9" s="48" t="s">
        <v>16</v>
      </c>
      <c r="H9" s="48"/>
      <c r="I9" s="627"/>
      <c r="J9" s="647"/>
      <c r="K9" s="647"/>
      <c r="L9" s="973"/>
    </row>
    <row r="10" spans="1:12" s="147" customFormat="1" ht="16.5" customHeight="1">
      <c r="A10" s="146">
        <v>1</v>
      </c>
      <c r="B10" s="146">
        <v>2</v>
      </c>
      <c r="C10" s="146">
        <v>3</v>
      </c>
      <c r="D10" s="146">
        <v>4</v>
      </c>
      <c r="E10" s="146">
        <v>5</v>
      </c>
      <c r="F10" s="146">
        <v>6</v>
      </c>
      <c r="G10" s="146">
        <v>7</v>
      </c>
      <c r="H10" s="146">
        <v>8</v>
      </c>
      <c r="I10" s="146">
        <v>9</v>
      </c>
      <c r="J10" s="146">
        <v>10</v>
      </c>
      <c r="K10" s="146">
        <v>11</v>
      </c>
      <c r="L10" s="146">
        <v>12</v>
      </c>
    </row>
    <row r="11" spans="1:12" ht="16.5" customHeight="1">
      <c r="A11" s="55">
        <v>1</v>
      </c>
      <c r="B11" s="56" t="s">
        <v>790</v>
      </c>
      <c r="C11" s="50">
        <v>30</v>
      </c>
      <c r="D11" s="49">
        <v>9</v>
      </c>
      <c r="E11" s="49">
        <v>3</v>
      </c>
      <c r="F11" s="49">
        <v>4</v>
      </c>
      <c r="G11" s="49">
        <f>SUM(E11:F11)</f>
        <v>7</v>
      </c>
      <c r="H11" s="49">
        <f>D11+G11</f>
        <v>16</v>
      </c>
      <c r="I11" s="49">
        <v>30</v>
      </c>
      <c r="J11" s="49">
        <v>14</v>
      </c>
      <c r="K11" s="355">
        <v>25</v>
      </c>
      <c r="L11" s="49"/>
    </row>
    <row r="12" spans="1:12" ht="16.5" customHeight="1">
      <c r="A12" s="55">
        <v>2</v>
      </c>
      <c r="B12" s="56" t="s">
        <v>791</v>
      </c>
      <c r="C12" s="50">
        <v>31</v>
      </c>
      <c r="D12" s="49">
        <v>31</v>
      </c>
      <c r="E12" s="49">
        <v>0</v>
      </c>
      <c r="F12" s="49">
        <v>0</v>
      </c>
      <c r="G12" s="49">
        <f aca="true" t="shared" si="0" ref="G12:G22">SUM(E12:F12)</f>
        <v>0</v>
      </c>
      <c r="H12" s="49">
        <f aca="true" t="shared" si="1" ref="H12:H23">D12+G12</f>
        <v>31</v>
      </c>
      <c r="I12" s="49">
        <v>31</v>
      </c>
      <c r="J12" s="49">
        <v>0</v>
      </c>
      <c r="K12" s="355">
        <v>27</v>
      </c>
      <c r="L12" s="49"/>
    </row>
    <row r="13" spans="1:12" ht="16.5" customHeight="1">
      <c r="A13" s="55">
        <v>3</v>
      </c>
      <c r="B13" s="56" t="s">
        <v>792</v>
      </c>
      <c r="C13" s="50">
        <v>30</v>
      </c>
      <c r="D13" s="49">
        <v>0</v>
      </c>
      <c r="E13" s="49">
        <v>5</v>
      </c>
      <c r="F13" s="49">
        <v>6</v>
      </c>
      <c r="G13" s="49">
        <f t="shared" si="0"/>
        <v>11</v>
      </c>
      <c r="H13" s="49">
        <f t="shared" si="1"/>
        <v>11</v>
      </c>
      <c r="I13" s="49">
        <v>30</v>
      </c>
      <c r="J13" s="49">
        <v>19</v>
      </c>
      <c r="K13" s="355">
        <v>26</v>
      </c>
      <c r="L13" s="49"/>
    </row>
    <row r="14" spans="1:12" ht="16.5" customHeight="1">
      <c r="A14" s="55">
        <v>4</v>
      </c>
      <c r="B14" s="56" t="s">
        <v>793</v>
      </c>
      <c r="C14" s="50">
        <v>31</v>
      </c>
      <c r="D14" s="49">
        <v>0</v>
      </c>
      <c r="E14" s="49">
        <v>4</v>
      </c>
      <c r="F14" s="49">
        <v>3</v>
      </c>
      <c r="G14" s="49">
        <f t="shared" si="0"/>
        <v>7</v>
      </c>
      <c r="H14" s="49">
        <f t="shared" si="1"/>
        <v>7</v>
      </c>
      <c r="I14" s="49">
        <v>31</v>
      </c>
      <c r="J14" s="49">
        <v>24</v>
      </c>
      <c r="K14" s="355">
        <v>26</v>
      </c>
      <c r="L14" s="49"/>
    </row>
    <row r="15" spans="1:12" ht="16.5" customHeight="1">
      <c r="A15" s="55">
        <v>5</v>
      </c>
      <c r="B15" s="56" t="s">
        <v>794</v>
      </c>
      <c r="C15" s="50">
        <v>31</v>
      </c>
      <c r="D15" s="49">
        <v>0</v>
      </c>
      <c r="E15" s="49">
        <v>4</v>
      </c>
      <c r="F15" s="49">
        <v>7</v>
      </c>
      <c r="G15" s="49">
        <f t="shared" si="0"/>
        <v>11</v>
      </c>
      <c r="H15" s="49">
        <f t="shared" si="1"/>
        <v>11</v>
      </c>
      <c r="I15" s="49">
        <v>31</v>
      </c>
      <c r="J15" s="49">
        <v>20</v>
      </c>
      <c r="K15" s="355">
        <v>26</v>
      </c>
      <c r="L15" s="49"/>
    </row>
    <row r="16" spans="1:12" s="54" customFormat="1" ht="16.5" customHeight="1">
      <c r="A16" s="55">
        <v>6</v>
      </c>
      <c r="B16" s="56" t="s">
        <v>795</v>
      </c>
      <c r="C16" s="55">
        <v>30</v>
      </c>
      <c r="D16" s="56">
        <v>8</v>
      </c>
      <c r="E16" s="56">
        <v>3</v>
      </c>
      <c r="F16" s="56">
        <v>4</v>
      </c>
      <c r="G16" s="49">
        <f t="shared" si="0"/>
        <v>7</v>
      </c>
      <c r="H16" s="49">
        <f t="shared" si="1"/>
        <v>15</v>
      </c>
      <c r="I16" s="56">
        <v>30</v>
      </c>
      <c r="J16" s="56">
        <v>15</v>
      </c>
      <c r="K16" s="512">
        <v>25</v>
      </c>
      <c r="L16" s="56"/>
    </row>
    <row r="17" spans="1:12" s="54" customFormat="1" ht="16.5" customHeight="1">
      <c r="A17" s="55">
        <v>7</v>
      </c>
      <c r="B17" s="56" t="s">
        <v>796</v>
      </c>
      <c r="C17" s="55">
        <v>31</v>
      </c>
      <c r="D17" s="56">
        <v>0</v>
      </c>
      <c r="E17" s="56">
        <v>4</v>
      </c>
      <c r="F17" s="56">
        <v>6</v>
      </c>
      <c r="G17" s="49">
        <f t="shared" si="0"/>
        <v>10</v>
      </c>
      <c r="H17" s="49">
        <f t="shared" si="1"/>
        <v>10</v>
      </c>
      <c r="I17" s="56">
        <v>31</v>
      </c>
      <c r="J17" s="56">
        <v>21</v>
      </c>
      <c r="K17" s="512">
        <v>27</v>
      </c>
      <c r="L17" s="56"/>
    </row>
    <row r="18" spans="1:12" s="54" customFormat="1" ht="16.5" customHeight="1">
      <c r="A18" s="55">
        <v>8</v>
      </c>
      <c r="B18" s="56" t="s">
        <v>797</v>
      </c>
      <c r="C18" s="55">
        <v>30</v>
      </c>
      <c r="D18" s="56">
        <v>0</v>
      </c>
      <c r="E18" s="56">
        <v>4</v>
      </c>
      <c r="F18" s="56">
        <v>5</v>
      </c>
      <c r="G18" s="49">
        <f t="shared" si="0"/>
        <v>9</v>
      </c>
      <c r="H18" s="49">
        <f t="shared" si="1"/>
        <v>9</v>
      </c>
      <c r="I18" s="56">
        <v>30</v>
      </c>
      <c r="J18" s="56">
        <v>21</v>
      </c>
      <c r="K18" s="512">
        <v>26</v>
      </c>
      <c r="L18" s="56"/>
    </row>
    <row r="19" spans="1:12" s="54" customFormat="1" ht="16.5" customHeight="1">
      <c r="A19" s="55">
        <v>9</v>
      </c>
      <c r="B19" s="56" t="s">
        <v>798</v>
      </c>
      <c r="C19" s="55">
        <v>31</v>
      </c>
      <c r="D19" s="56">
        <v>8</v>
      </c>
      <c r="E19" s="56">
        <v>4</v>
      </c>
      <c r="F19" s="56">
        <v>3</v>
      </c>
      <c r="G19" s="49">
        <f t="shared" si="0"/>
        <v>7</v>
      </c>
      <c r="H19" s="49">
        <f t="shared" si="1"/>
        <v>15</v>
      </c>
      <c r="I19" s="56">
        <v>31</v>
      </c>
      <c r="J19" s="56">
        <v>16</v>
      </c>
      <c r="K19" s="512">
        <v>27</v>
      </c>
      <c r="L19" s="56"/>
    </row>
    <row r="20" spans="1:12" s="54" customFormat="1" ht="16.5" customHeight="1">
      <c r="A20" s="55">
        <v>10</v>
      </c>
      <c r="B20" s="56" t="s">
        <v>799</v>
      </c>
      <c r="C20" s="55">
        <v>31</v>
      </c>
      <c r="D20" s="56">
        <v>0</v>
      </c>
      <c r="E20" s="56">
        <v>4</v>
      </c>
      <c r="F20" s="56">
        <v>8</v>
      </c>
      <c r="G20" s="49">
        <f t="shared" si="0"/>
        <v>12</v>
      </c>
      <c r="H20" s="49">
        <f t="shared" si="1"/>
        <v>12</v>
      </c>
      <c r="I20" s="56">
        <v>31</v>
      </c>
      <c r="J20" s="56">
        <v>19</v>
      </c>
      <c r="K20" s="512">
        <v>27</v>
      </c>
      <c r="L20" s="56"/>
    </row>
    <row r="21" spans="1:12" s="54" customFormat="1" ht="16.5" customHeight="1">
      <c r="A21" s="55">
        <v>11</v>
      </c>
      <c r="B21" s="56" t="s">
        <v>800</v>
      </c>
      <c r="C21" s="55">
        <v>29</v>
      </c>
      <c r="D21" s="57">
        <v>0</v>
      </c>
      <c r="E21" s="57">
        <v>4</v>
      </c>
      <c r="F21" s="57">
        <v>5</v>
      </c>
      <c r="G21" s="49">
        <f t="shared" si="0"/>
        <v>9</v>
      </c>
      <c r="H21" s="49">
        <f t="shared" si="1"/>
        <v>9</v>
      </c>
      <c r="I21" s="57">
        <v>29</v>
      </c>
      <c r="J21" s="57">
        <v>20</v>
      </c>
      <c r="K21" s="512">
        <v>24</v>
      </c>
      <c r="L21" s="56"/>
    </row>
    <row r="22" spans="1:12" s="54" customFormat="1" ht="16.5" customHeight="1">
      <c r="A22" s="55">
        <v>12</v>
      </c>
      <c r="B22" s="56" t="s">
        <v>801</v>
      </c>
      <c r="C22" s="55">
        <v>31</v>
      </c>
      <c r="D22" s="57">
        <v>0</v>
      </c>
      <c r="E22" s="57">
        <v>5</v>
      </c>
      <c r="F22" s="57">
        <v>5</v>
      </c>
      <c r="G22" s="49">
        <f t="shared" si="0"/>
        <v>10</v>
      </c>
      <c r="H22" s="49">
        <f t="shared" si="1"/>
        <v>10</v>
      </c>
      <c r="I22" s="57">
        <v>31</v>
      </c>
      <c r="J22" s="57">
        <v>21</v>
      </c>
      <c r="K22" s="512">
        <v>26</v>
      </c>
      <c r="L22" s="56"/>
    </row>
    <row r="23" spans="1:12" s="54" customFormat="1" ht="16.5" customHeight="1">
      <c r="A23" s="56"/>
      <c r="B23" s="58" t="s">
        <v>16</v>
      </c>
      <c r="C23" s="55">
        <v>366</v>
      </c>
      <c r="D23" s="56">
        <f>SUM(D11:D22)</f>
        <v>56</v>
      </c>
      <c r="E23" s="56">
        <f>SUM(E11:E22)</f>
        <v>44</v>
      </c>
      <c r="F23" s="56">
        <f>SUM(F11:F22)</f>
        <v>56</v>
      </c>
      <c r="G23" s="56">
        <f>SUM(G11:G22)</f>
        <v>100</v>
      </c>
      <c r="H23" s="49">
        <f t="shared" si="1"/>
        <v>156</v>
      </c>
      <c r="I23" s="56">
        <f>SUM(I11:I22)</f>
        <v>366</v>
      </c>
      <c r="J23" s="56">
        <f>SUM(J11:J22)</f>
        <v>210</v>
      </c>
      <c r="K23" s="56">
        <f>SUM(K11:K22)</f>
        <v>312</v>
      </c>
      <c r="L23" s="56"/>
    </row>
    <row r="24" spans="1:11" s="54" customFormat="1" ht="11.25" customHeight="1">
      <c r="A24" s="59"/>
      <c r="B24" s="60"/>
      <c r="C24" s="61"/>
      <c r="D24" s="59"/>
      <c r="E24" s="59"/>
      <c r="F24" s="59"/>
      <c r="G24" s="59"/>
      <c r="H24" s="59"/>
      <c r="I24" s="59"/>
      <c r="J24" s="59"/>
      <c r="K24" s="59"/>
    </row>
    <row r="25" spans="1:10" ht="15">
      <c r="A25" s="51" t="s">
        <v>996</v>
      </c>
      <c r="B25" s="51"/>
      <c r="C25" s="51"/>
      <c r="D25" s="51"/>
      <c r="E25" s="51"/>
      <c r="F25" s="51"/>
      <c r="G25" s="51"/>
      <c r="H25" s="51"/>
      <c r="I25" s="51"/>
      <c r="J25" s="51"/>
    </row>
    <row r="26" spans="1:10" ht="15">
      <c r="A26" s="51"/>
      <c r="B26" s="51"/>
      <c r="C26" s="51"/>
      <c r="D26" s="51"/>
      <c r="E26" s="51"/>
      <c r="F26" s="51"/>
      <c r="G26" s="51"/>
      <c r="H26" s="51"/>
      <c r="I26" s="51"/>
      <c r="J26" s="51"/>
    </row>
    <row r="27" spans="1:10" ht="15">
      <c r="A27" s="51"/>
      <c r="B27" s="51"/>
      <c r="C27" s="51"/>
      <c r="D27" s="51"/>
      <c r="E27" s="51"/>
      <c r="F27" s="51"/>
      <c r="G27" s="51"/>
      <c r="H27" s="51"/>
      <c r="I27" s="51"/>
      <c r="J27" s="51"/>
    </row>
    <row r="28" spans="1:12" ht="15.75">
      <c r="A28" s="51"/>
      <c r="B28" s="51"/>
      <c r="C28" s="51"/>
      <c r="D28" s="51"/>
      <c r="E28" s="51"/>
      <c r="F28" s="51"/>
      <c r="G28"/>
      <c r="H28" s="396"/>
      <c r="I28" s="907" t="s">
        <v>952</v>
      </c>
      <c r="J28" s="907"/>
      <c r="K28" s="907"/>
      <c r="L28" s="907"/>
    </row>
    <row r="29" spans="1:12" ht="15">
      <c r="A29" s="368"/>
      <c r="B29" s="368"/>
      <c r="C29" s="368"/>
      <c r="D29" s="368"/>
      <c r="E29" s="368"/>
      <c r="F29" s="368"/>
      <c r="G29"/>
      <c r="H29" s="396"/>
      <c r="I29" s="907" t="s">
        <v>953</v>
      </c>
      <c r="J29" s="907"/>
      <c r="K29" s="907"/>
      <c r="L29" s="907"/>
    </row>
    <row r="30" spans="1:12" ht="15">
      <c r="A30" s="368"/>
      <c r="B30" s="368"/>
      <c r="C30" s="368"/>
      <c r="D30" s="368"/>
      <c r="E30" s="368"/>
      <c r="F30" s="368"/>
      <c r="G30"/>
      <c r="H30" s="397"/>
      <c r="I30" s="397"/>
      <c r="J30" s="397"/>
      <c r="K30" s="220"/>
      <c r="L30" s="220"/>
    </row>
    <row r="31" spans="1:12" ht="15.75">
      <c r="A31" s="51"/>
      <c r="B31" s="51"/>
      <c r="C31" s="51"/>
      <c r="D31" s="51"/>
      <c r="E31" s="51"/>
      <c r="F31" s="51"/>
      <c r="G31"/>
      <c r="H31" s="42" t="s">
        <v>954</v>
      </c>
      <c r="I31" s="42"/>
      <c r="J31" s="42"/>
      <c r="K31" s="210"/>
      <c r="L31" s="210"/>
    </row>
    <row r="32" spans="7:12" ht="15">
      <c r="G32"/>
      <c r="H32" s="396"/>
      <c r="I32" s="907" t="s">
        <v>955</v>
      </c>
      <c r="J32" s="907"/>
      <c r="K32" s="907"/>
      <c r="L32" s="907"/>
    </row>
  </sheetData>
  <sheetProtection/>
  <mergeCells count="19">
    <mergeCell ref="I28:L28"/>
    <mergeCell ref="I29:L29"/>
    <mergeCell ref="I32:L32"/>
    <mergeCell ref="L7:L9"/>
    <mergeCell ref="A5:K5"/>
    <mergeCell ref="A7:A9"/>
    <mergeCell ref="B7:B9"/>
    <mergeCell ref="C7:C9"/>
    <mergeCell ref="D7:H7"/>
    <mergeCell ref="J7:J9"/>
    <mergeCell ref="K7:K9"/>
    <mergeCell ref="D8:D9"/>
    <mergeCell ref="E8:G8"/>
    <mergeCell ref="I7:I9"/>
    <mergeCell ref="C1:H1"/>
    <mergeCell ref="J1:K1"/>
    <mergeCell ref="A3:K3"/>
    <mergeCell ref="A2:K2"/>
    <mergeCell ref="A6:B6"/>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4" r:id="rId1"/>
</worksheet>
</file>

<file path=xl/worksheets/sheet56.xml><?xml version="1.0" encoding="utf-8"?>
<worksheet xmlns="http://schemas.openxmlformats.org/spreadsheetml/2006/main" xmlns:r="http://schemas.openxmlformats.org/officeDocument/2006/relationships">
  <sheetPr>
    <pageSetUpPr fitToPage="1"/>
  </sheetPr>
  <dimension ref="A1:S31"/>
  <sheetViews>
    <sheetView view="pageBreakPreview" zoomScaleSheetLayoutView="100" zoomScalePageLayoutView="0" workbookViewId="0" topLeftCell="A1">
      <selection activeCell="A6" sqref="A6:B6"/>
    </sheetView>
  </sheetViews>
  <sheetFormatPr defaultColWidth="9.140625" defaultRowHeight="12.75"/>
  <cols>
    <col min="1" max="1" width="4.7109375" style="46" customWidth="1"/>
    <col min="2" max="2" width="14.7109375" style="46" customWidth="1"/>
    <col min="3" max="3" width="11.7109375" style="46" customWidth="1"/>
    <col min="4" max="4" width="12.00390625" style="46" customWidth="1"/>
    <col min="5" max="5" width="11.8515625" style="46" customWidth="1"/>
    <col min="6" max="6" width="18.8515625" style="46" customWidth="1"/>
    <col min="7" max="7" width="10.140625" style="46" customWidth="1"/>
    <col min="8" max="8" width="14.7109375" style="46" customWidth="1"/>
    <col min="9" max="9" width="15.28125" style="46" customWidth="1"/>
    <col min="10" max="10" width="14.7109375" style="46" customWidth="1"/>
    <col min="11" max="11" width="11.8515625" style="46" customWidth="1"/>
    <col min="12" max="16384" width="9.140625" style="46" customWidth="1"/>
  </cols>
  <sheetData>
    <row r="1" spans="3:10" ht="15" customHeight="1">
      <c r="C1" s="578"/>
      <c r="D1" s="578"/>
      <c r="E1" s="578"/>
      <c r="F1" s="578"/>
      <c r="G1" s="578"/>
      <c r="H1" s="578"/>
      <c r="I1" s="160"/>
      <c r="J1" s="38" t="s">
        <v>523</v>
      </c>
    </row>
    <row r="2" spans="1:10" s="53" customFormat="1" ht="19.5" customHeight="1">
      <c r="A2" s="719" t="s">
        <v>0</v>
      </c>
      <c r="B2" s="719"/>
      <c r="C2" s="719"/>
      <c r="D2" s="719"/>
      <c r="E2" s="719"/>
      <c r="F2" s="719"/>
      <c r="G2" s="719"/>
      <c r="H2" s="719"/>
      <c r="I2" s="719"/>
      <c r="J2" s="719"/>
    </row>
    <row r="3" spans="1:10" s="53" customFormat="1" ht="19.5" customHeight="1">
      <c r="A3" s="972" t="s">
        <v>690</v>
      </c>
      <c r="B3" s="972"/>
      <c r="C3" s="972"/>
      <c r="D3" s="972"/>
      <c r="E3" s="972"/>
      <c r="F3" s="972"/>
      <c r="G3" s="972"/>
      <c r="H3" s="972"/>
      <c r="I3" s="972"/>
      <c r="J3" s="972"/>
    </row>
    <row r="4" spans="1:10" s="53" customFormat="1" ht="14.25" customHeight="1">
      <c r="A4" s="62"/>
      <c r="B4" s="62"/>
      <c r="C4" s="62"/>
      <c r="D4" s="62"/>
      <c r="E4" s="62"/>
      <c r="F4" s="62"/>
      <c r="G4" s="62"/>
      <c r="H4" s="62"/>
      <c r="I4" s="62"/>
      <c r="J4" s="62"/>
    </row>
    <row r="5" spans="1:10" s="53" customFormat="1" ht="18" customHeight="1">
      <c r="A5" s="855" t="s">
        <v>696</v>
      </c>
      <c r="B5" s="855"/>
      <c r="C5" s="855"/>
      <c r="D5" s="855"/>
      <c r="E5" s="855"/>
      <c r="F5" s="855"/>
      <c r="G5" s="855"/>
      <c r="H5" s="855"/>
      <c r="I5" s="855"/>
      <c r="J5" s="855"/>
    </row>
    <row r="6" spans="1:10" ht="15.75">
      <c r="A6" s="635" t="s">
        <v>1011</v>
      </c>
      <c r="B6" s="635"/>
      <c r="C6" s="132"/>
      <c r="D6" s="132"/>
      <c r="E6" s="132"/>
      <c r="F6" s="132"/>
      <c r="G6" s="132"/>
      <c r="H6" s="132"/>
      <c r="I6" s="158"/>
      <c r="J6" s="158"/>
    </row>
    <row r="7" spans="1:11" ht="29.25" customHeight="1">
      <c r="A7" s="647" t="s">
        <v>70</v>
      </c>
      <c r="B7" s="647" t="s">
        <v>71</v>
      </c>
      <c r="C7" s="647" t="s">
        <v>72</v>
      </c>
      <c r="D7" s="647" t="s">
        <v>150</v>
      </c>
      <c r="E7" s="647"/>
      <c r="F7" s="647"/>
      <c r="G7" s="647"/>
      <c r="H7" s="647"/>
      <c r="I7" s="626" t="s">
        <v>228</v>
      </c>
      <c r="J7" s="647" t="s">
        <v>73</v>
      </c>
      <c r="K7" s="647" t="s">
        <v>216</v>
      </c>
    </row>
    <row r="8" spans="1:19" ht="33.75" customHeight="1">
      <c r="A8" s="647"/>
      <c r="B8" s="647"/>
      <c r="C8" s="647"/>
      <c r="D8" s="647" t="s">
        <v>75</v>
      </c>
      <c r="E8" s="647" t="s">
        <v>76</v>
      </c>
      <c r="F8" s="647"/>
      <c r="G8" s="647"/>
      <c r="H8" s="626" t="s">
        <v>77</v>
      </c>
      <c r="I8" s="971"/>
      <c r="J8" s="647"/>
      <c r="K8" s="647"/>
      <c r="R8" s="52"/>
      <c r="S8" s="52"/>
    </row>
    <row r="9" spans="1:11" ht="33.75" customHeight="1">
      <c r="A9" s="647"/>
      <c r="B9" s="647"/>
      <c r="C9" s="647"/>
      <c r="D9" s="647"/>
      <c r="E9" s="48" t="s">
        <v>78</v>
      </c>
      <c r="F9" s="48" t="s">
        <v>79</v>
      </c>
      <c r="G9" s="48" t="s">
        <v>16</v>
      </c>
      <c r="H9" s="627"/>
      <c r="I9" s="627"/>
      <c r="J9" s="647"/>
      <c r="K9" s="647"/>
    </row>
    <row r="10" spans="1:11" s="54" customFormat="1" ht="16.5" customHeight="1">
      <c r="A10" s="48">
        <v>1</v>
      </c>
      <c r="B10" s="48">
        <v>2</v>
      </c>
      <c r="C10" s="48">
        <v>3</v>
      </c>
      <c r="D10" s="48">
        <v>4</v>
      </c>
      <c r="E10" s="48">
        <v>5</v>
      </c>
      <c r="F10" s="48">
        <v>6</v>
      </c>
      <c r="G10" s="48">
        <v>7</v>
      </c>
      <c r="H10" s="48">
        <v>8</v>
      </c>
      <c r="I10" s="48">
        <v>9</v>
      </c>
      <c r="J10" s="48">
        <v>10</v>
      </c>
      <c r="K10" s="48">
        <v>11</v>
      </c>
    </row>
    <row r="11" spans="1:11" ht="16.5" customHeight="1">
      <c r="A11" s="55">
        <v>1</v>
      </c>
      <c r="B11" s="56" t="s">
        <v>790</v>
      </c>
      <c r="C11" s="50">
        <v>30</v>
      </c>
      <c r="D11" s="49">
        <v>9</v>
      </c>
      <c r="E11" s="49">
        <v>3</v>
      </c>
      <c r="F11" s="49">
        <v>4</v>
      </c>
      <c r="G11" s="49">
        <f>SUM(E11:F11)</f>
        <v>7</v>
      </c>
      <c r="H11" s="49">
        <f>D11+G11</f>
        <v>16</v>
      </c>
      <c r="I11" s="49">
        <v>30</v>
      </c>
      <c r="J11" s="49">
        <f aca="true" t="shared" si="0" ref="J11:J23">C11-H11</f>
        <v>14</v>
      </c>
      <c r="K11" s="49"/>
    </row>
    <row r="12" spans="1:11" ht="16.5" customHeight="1">
      <c r="A12" s="55">
        <v>2</v>
      </c>
      <c r="B12" s="56" t="s">
        <v>791</v>
      </c>
      <c r="C12" s="50">
        <v>31</v>
      </c>
      <c r="D12" s="49">
        <v>31</v>
      </c>
      <c r="E12" s="49">
        <v>0</v>
      </c>
      <c r="F12" s="49">
        <v>0</v>
      </c>
      <c r="G12" s="49">
        <f aca="true" t="shared" si="1" ref="G12:G22">SUM(E12:F12)</f>
        <v>0</v>
      </c>
      <c r="H12" s="49">
        <f aca="true" t="shared" si="2" ref="H12:H23">D12+G12</f>
        <v>31</v>
      </c>
      <c r="I12" s="49">
        <v>31</v>
      </c>
      <c r="J12" s="49">
        <f t="shared" si="0"/>
        <v>0</v>
      </c>
      <c r="K12" s="49"/>
    </row>
    <row r="13" spans="1:11" ht="16.5" customHeight="1">
      <c r="A13" s="55">
        <v>3</v>
      </c>
      <c r="B13" s="56" t="s">
        <v>792</v>
      </c>
      <c r="C13" s="50">
        <v>30</v>
      </c>
      <c r="D13" s="49">
        <v>0</v>
      </c>
      <c r="E13" s="49">
        <v>5</v>
      </c>
      <c r="F13" s="49">
        <v>5</v>
      </c>
      <c r="G13" s="49">
        <f t="shared" si="1"/>
        <v>10</v>
      </c>
      <c r="H13" s="49">
        <f t="shared" si="2"/>
        <v>10</v>
      </c>
      <c r="I13" s="49">
        <v>30</v>
      </c>
      <c r="J13" s="49">
        <f t="shared" si="0"/>
        <v>20</v>
      </c>
      <c r="K13" s="49"/>
    </row>
    <row r="14" spans="1:11" ht="16.5" customHeight="1">
      <c r="A14" s="55">
        <v>4</v>
      </c>
      <c r="B14" s="56" t="s">
        <v>793</v>
      </c>
      <c r="C14" s="50">
        <v>31</v>
      </c>
      <c r="D14" s="49">
        <v>0</v>
      </c>
      <c r="E14" s="49">
        <v>4</v>
      </c>
      <c r="F14" s="49">
        <v>3</v>
      </c>
      <c r="G14" s="49">
        <f t="shared" si="1"/>
        <v>7</v>
      </c>
      <c r="H14" s="49">
        <f t="shared" si="2"/>
        <v>7</v>
      </c>
      <c r="I14" s="49">
        <v>31</v>
      </c>
      <c r="J14" s="49">
        <f t="shared" si="0"/>
        <v>24</v>
      </c>
      <c r="K14" s="49"/>
    </row>
    <row r="15" spans="1:11" ht="16.5" customHeight="1">
      <c r="A15" s="55">
        <v>5</v>
      </c>
      <c r="B15" s="56" t="s">
        <v>794</v>
      </c>
      <c r="C15" s="50">
        <v>31</v>
      </c>
      <c r="D15" s="49">
        <v>0</v>
      </c>
      <c r="E15" s="49">
        <v>4</v>
      </c>
      <c r="F15" s="49">
        <v>5</v>
      </c>
      <c r="G15" s="49">
        <f t="shared" si="1"/>
        <v>9</v>
      </c>
      <c r="H15" s="49">
        <f t="shared" si="2"/>
        <v>9</v>
      </c>
      <c r="I15" s="49">
        <v>31</v>
      </c>
      <c r="J15" s="49">
        <f t="shared" si="0"/>
        <v>22</v>
      </c>
      <c r="K15" s="49"/>
    </row>
    <row r="16" spans="1:11" s="54" customFormat="1" ht="16.5" customHeight="1">
      <c r="A16" s="55">
        <v>6</v>
      </c>
      <c r="B16" s="56" t="s">
        <v>795</v>
      </c>
      <c r="C16" s="55">
        <v>30</v>
      </c>
      <c r="D16" s="56">
        <v>8</v>
      </c>
      <c r="E16" s="56">
        <v>3</v>
      </c>
      <c r="F16" s="56">
        <v>4</v>
      </c>
      <c r="G16" s="49">
        <f t="shared" si="1"/>
        <v>7</v>
      </c>
      <c r="H16" s="49">
        <f t="shared" si="2"/>
        <v>15</v>
      </c>
      <c r="I16" s="56">
        <v>30</v>
      </c>
      <c r="J16" s="49">
        <f t="shared" si="0"/>
        <v>15</v>
      </c>
      <c r="K16" s="56"/>
    </row>
    <row r="17" spans="1:11" s="54" customFormat="1" ht="16.5" customHeight="1">
      <c r="A17" s="55">
        <v>7</v>
      </c>
      <c r="B17" s="56" t="s">
        <v>796</v>
      </c>
      <c r="C17" s="55">
        <v>31</v>
      </c>
      <c r="D17" s="56">
        <v>0</v>
      </c>
      <c r="E17" s="56">
        <v>4</v>
      </c>
      <c r="F17" s="56">
        <v>5</v>
      </c>
      <c r="G17" s="49">
        <f t="shared" si="1"/>
        <v>9</v>
      </c>
      <c r="H17" s="49">
        <f t="shared" si="2"/>
        <v>9</v>
      </c>
      <c r="I17" s="56">
        <v>31</v>
      </c>
      <c r="J17" s="49">
        <f t="shared" si="0"/>
        <v>22</v>
      </c>
      <c r="K17" s="56"/>
    </row>
    <row r="18" spans="1:11" s="54" customFormat="1" ht="16.5" customHeight="1">
      <c r="A18" s="55">
        <v>8</v>
      </c>
      <c r="B18" s="56" t="s">
        <v>797</v>
      </c>
      <c r="C18" s="55">
        <v>30</v>
      </c>
      <c r="D18" s="56">
        <v>0</v>
      </c>
      <c r="E18" s="56">
        <v>4</v>
      </c>
      <c r="F18" s="56">
        <v>4</v>
      </c>
      <c r="G18" s="49">
        <f t="shared" si="1"/>
        <v>8</v>
      </c>
      <c r="H18" s="49">
        <f t="shared" si="2"/>
        <v>8</v>
      </c>
      <c r="I18" s="56">
        <v>30</v>
      </c>
      <c r="J18" s="49">
        <f t="shared" si="0"/>
        <v>22</v>
      </c>
      <c r="K18" s="56"/>
    </row>
    <row r="19" spans="1:11" s="54" customFormat="1" ht="16.5" customHeight="1">
      <c r="A19" s="55">
        <v>9</v>
      </c>
      <c r="B19" s="56" t="s">
        <v>798</v>
      </c>
      <c r="C19" s="55">
        <v>31</v>
      </c>
      <c r="D19" s="56">
        <v>8</v>
      </c>
      <c r="E19" s="56">
        <v>4</v>
      </c>
      <c r="F19" s="56">
        <v>3</v>
      </c>
      <c r="G19" s="49">
        <f t="shared" si="1"/>
        <v>7</v>
      </c>
      <c r="H19" s="49">
        <f t="shared" si="2"/>
        <v>15</v>
      </c>
      <c r="I19" s="56">
        <v>31</v>
      </c>
      <c r="J19" s="49">
        <f t="shared" si="0"/>
        <v>16</v>
      </c>
      <c r="K19" s="56"/>
    </row>
    <row r="20" spans="1:11" s="54" customFormat="1" ht="16.5" customHeight="1">
      <c r="A20" s="55">
        <v>10</v>
      </c>
      <c r="B20" s="56" t="s">
        <v>802</v>
      </c>
      <c r="C20" s="55">
        <v>31</v>
      </c>
      <c r="D20" s="56">
        <v>0</v>
      </c>
      <c r="E20" s="56">
        <v>4</v>
      </c>
      <c r="F20" s="56">
        <v>5</v>
      </c>
      <c r="G20" s="49">
        <f t="shared" si="1"/>
        <v>9</v>
      </c>
      <c r="H20" s="49">
        <f t="shared" si="2"/>
        <v>9</v>
      </c>
      <c r="I20" s="56">
        <v>31</v>
      </c>
      <c r="J20" s="49">
        <f t="shared" si="0"/>
        <v>22</v>
      </c>
      <c r="K20" s="56"/>
    </row>
    <row r="21" spans="1:11" s="54" customFormat="1" ht="16.5" customHeight="1">
      <c r="A21" s="55">
        <v>11</v>
      </c>
      <c r="B21" s="56" t="s">
        <v>803</v>
      </c>
      <c r="C21" s="55">
        <v>29</v>
      </c>
      <c r="D21" s="57">
        <v>0</v>
      </c>
      <c r="E21" s="57">
        <v>4</v>
      </c>
      <c r="F21" s="57">
        <v>4</v>
      </c>
      <c r="G21" s="49">
        <f t="shared" si="1"/>
        <v>8</v>
      </c>
      <c r="H21" s="49">
        <f t="shared" si="2"/>
        <v>8</v>
      </c>
      <c r="I21" s="57">
        <v>29</v>
      </c>
      <c r="J21" s="49">
        <f t="shared" si="0"/>
        <v>21</v>
      </c>
      <c r="K21" s="56"/>
    </row>
    <row r="22" spans="1:11" s="54" customFormat="1" ht="16.5" customHeight="1">
      <c r="A22" s="55">
        <v>12</v>
      </c>
      <c r="B22" s="56" t="s">
        <v>804</v>
      </c>
      <c r="C22" s="55">
        <v>31</v>
      </c>
      <c r="D22" s="57">
        <v>0</v>
      </c>
      <c r="E22" s="57">
        <v>5</v>
      </c>
      <c r="F22" s="57">
        <v>4</v>
      </c>
      <c r="G22" s="49">
        <f t="shared" si="1"/>
        <v>9</v>
      </c>
      <c r="H22" s="49">
        <f t="shared" si="2"/>
        <v>9</v>
      </c>
      <c r="I22" s="57">
        <v>31</v>
      </c>
      <c r="J22" s="49">
        <f t="shared" si="0"/>
        <v>22</v>
      </c>
      <c r="K22" s="56"/>
    </row>
    <row r="23" spans="1:11" s="54" customFormat="1" ht="16.5" customHeight="1">
      <c r="A23" s="56"/>
      <c r="B23" s="58" t="s">
        <v>16</v>
      </c>
      <c r="C23" s="55">
        <v>366</v>
      </c>
      <c r="D23" s="56">
        <f>SUM(D11:D22)</f>
        <v>56</v>
      </c>
      <c r="E23" s="56">
        <f>SUM(E11:E22)</f>
        <v>44</v>
      </c>
      <c r="F23" s="56">
        <f>SUM(F11:F22)</f>
        <v>46</v>
      </c>
      <c r="G23" s="56">
        <f>SUM(G11:G22)</f>
        <v>90</v>
      </c>
      <c r="H23" s="49">
        <f t="shared" si="2"/>
        <v>146</v>
      </c>
      <c r="I23" s="56">
        <f>SUM(I11:I22)</f>
        <v>366</v>
      </c>
      <c r="J23" s="49">
        <f t="shared" si="0"/>
        <v>220</v>
      </c>
      <c r="K23" s="56"/>
    </row>
    <row r="24" spans="1:10" ht="15">
      <c r="A24" s="51" t="s">
        <v>101</v>
      </c>
      <c r="B24" s="51"/>
      <c r="C24" s="51"/>
      <c r="D24" s="51"/>
      <c r="E24" s="51"/>
      <c r="F24" s="51"/>
      <c r="G24" s="51"/>
      <c r="H24" s="51"/>
      <c r="I24" s="51"/>
      <c r="J24" s="51"/>
    </row>
    <row r="25" spans="1:10" ht="15">
      <c r="A25" s="51"/>
      <c r="B25" s="51"/>
      <c r="C25" s="51"/>
      <c r="D25" s="51"/>
      <c r="E25" s="51"/>
      <c r="F25" s="51"/>
      <c r="G25" s="51"/>
      <c r="H25" s="51"/>
      <c r="I25" s="51"/>
      <c r="J25" s="51"/>
    </row>
    <row r="26" spans="1:10" ht="15">
      <c r="A26" s="51"/>
      <c r="B26" s="51"/>
      <c r="C26" s="51"/>
      <c r="D26" s="51"/>
      <c r="E26" s="51"/>
      <c r="F26" s="51"/>
      <c r="G26" s="51"/>
      <c r="H26" s="51"/>
      <c r="I26" s="51"/>
      <c r="J26" s="51"/>
    </row>
    <row r="27" spans="6:11" ht="15">
      <c r="F27"/>
      <c r="G27" s="396"/>
      <c r="H27" s="907" t="s">
        <v>952</v>
      </c>
      <c r="I27" s="907"/>
      <c r="J27" s="907"/>
      <c r="K27" s="907"/>
    </row>
    <row r="28" spans="1:11" ht="15.75">
      <c r="A28" s="51"/>
      <c r="B28" s="51"/>
      <c r="C28" s="51"/>
      <c r="D28" s="51"/>
      <c r="E28" s="51"/>
      <c r="F28"/>
      <c r="G28" s="396"/>
      <c r="H28" s="907" t="s">
        <v>953</v>
      </c>
      <c r="I28" s="907"/>
      <c r="J28" s="907"/>
      <c r="K28" s="907"/>
    </row>
    <row r="29" spans="1:11" ht="15">
      <c r="A29" s="368"/>
      <c r="B29" s="368"/>
      <c r="C29" s="368"/>
      <c r="D29" s="368"/>
      <c r="E29" s="368"/>
      <c r="F29"/>
      <c r="G29" s="397"/>
      <c r="H29" s="397"/>
      <c r="I29" s="397"/>
      <c r="J29" s="220"/>
      <c r="K29" s="220"/>
    </row>
    <row r="30" spans="1:11" ht="15">
      <c r="A30" s="368"/>
      <c r="B30" s="368"/>
      <c r="C30" s="368"/>
      <c r="D30" s="368"/>
      <c r="E30" s="368"/>
      <c r="F30"/>
      <c r="G30" s="42" t="s">
        <v>954</v>
      </c>
      <c r="H30" s="42"/>
      <c r="I30" s="42"/>
      <c r="J30" s="210"/>
      <c r="K30" s="210"/>
    </row>
    <row r="31" spans="1:11" ht="15.75">
      <c r="A31" s="51"/>
      <c r="B31" s="51"/>
      <c r="C31" s="51"/>
      <c r="D31" s="51"/>
      <c r="E31" s="51"/>
      <c r="F31"/>
      <c r="G31" s="396"/>
      <c r="H31" s="907" t="s">
        <v>955</v>
      </c>
      <c r="I31" s="907"/>
      <c r="J31" s="907"/>
      <c r="K31" s="907"/>
    </row>
  </sheetData>
  <sheetProtection/>
  <mergeCells count="18">
    <mergeCell ref="H27:K27"/>
    <mergeCell ref="H28:K28"/>
    <mergeCell ref="H31:K31"/>
    <mergeCell ref="A7:A9"/>
    <mergeCell ref="B7:B9"/>
    <mergeCell ref="C7:C9"/>
    <mergeCell ref="D7:H7"/>
    <mergeCell ref="J7:J9"/>
    <mergeCell ref="D8:D9"/>
    <mergeCell ref="E8:G8"/>
    <mergeCell ref="I7:I9"/>
    <mergeCell ref="K7:K9"/>
    <mergeCell ref="H8:H9"/>
    <mergeCell ref="C1:H1"/>
    <mergeCell ref="A2:J2"/>
    <mergeCell ref="A3:J3"/>
    <mergeCell ref="A5:J5"/>
    <mergeCell ref="A6:B6"/>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7" r:id="rId1"/>
</worksheet>
</file>

<file path=xl/worksheets/sheet57.xml><?xml version="1.0" encoding="utf-8"?>
<worksheet xmlns="http://schemas.openxmlformats.org/spreadsheetml/2006/main" xmlns:r="http://schemas.openxmlformats.org/officeDocument/2006/relationships">
  <sheetPr>
    <pageSetUpPr fitToPage="1"/>
  </sheetPr>
  <dimension ref="A1:U55"/>
  <sheetViews>
    <sheetView zoomScale="80" zoomScaleNormal="80" zoomScaleSheetLayoutView="100" zoomScalePageLayoutView="0" workbookViewId="0" topLeftCell="A29">
      <selection activeCell="G43" sqref="G43"/>
    </sheetView>
  </sheetViews>
  <sheetFormatPr defaultColWidth="9.140625" defaultRowHeight="12.75"/>
  <cols>
    <col min="1" max="1" width="5.57421875" style="273" customWidth="1"/>
    <col min="2" max="2" width="15.00390625" style="273" customWidth="1"/>
    <col min="3" max="3" width="10.28125" style="273" customWidth="1"/>
    <col min="4" max="4" width="8.421875" style="273" customWidth="1"/>
    <col min="5" max="6" width="9.8515625" style="273" customWidth="1"/>
    <col min="7" max="7" width="10.8515625" style="273" customWidth="1"/>
    <col min="8" max="8" width="12.8515625" style="273" customWidth="1"/>
    <col min="9" max="9" width="10.421875" style="260" customWidth="1"/>
    <col min="10" max="10" width="9.8515625" style="260" customWidth="1"/>
    <col min="11" max="11" width="8.00390625" style="260" customWidth="1"/>
    <col min="12" max="12" width="8.140625" style="260" customWidth="1"/>
    <col min="13" max="13" width="9.140625" style="260" customWidth="1"/>
    <col min="14" max="14" width="8.8515625" style="260" customWidth="1"/>
    <col min="15" max="15" width="10.421875" style="260" customWidth="1"/>
    <col min="16" max="16" width="9.140625" style="260" customWidth="1"/>
    <col min="17" max="18" width="8.8515625" style="260" customWidth="1"/>
    <col min="19" max="19" width="10.7109375" style="260" customWidth="1"/>
    <col min="20" max="20" width="11.00390625" style="260" customWidth="1"/>
    <col min="21" max="21" width="10.421875" style="273" customWidth="1"/>
    <col min="22" max="16384" width="9.140625" style="260" customWidth="1"/>
  </cols>
  <sheetData>
    <row r="1" spans="7:20" ht="12.75" customHeight="1">
      <c r="G1" s="974"/>
      <c r="H1" s="974"/>
      <c r="I1" s="974"/>
      <c r="J1" s="273"/>
      <c r="K1" s="273"/>
      <c r="L1" s="273"/>
      <c r="M1" s="273"/>
      <c r="N1" s="273"/>
      <c r="O1" s="273"/>
      <c r="P1" s="273"/>
      <c r="Q1" s="976" t="s">
        <v>524</v>
      </c>
      <c r="R1" s="976"/>
      <c r="S1" s="976"/>
      <c r="T1" s="976"/>
    </row>
    <row r="2" spans="1:20" ht="15.75">
      <c r="A2" s="985" t="s">
        <v>0</v>
      </c>
      <c r="B2" s="985"/>
      <c r="C2" s="985"/>
      <c r="D2" s="985"/>
      <c r="E2" s="985"/>
      <c r="F2" s="985"/>
      <c r="G2" s="985"/>
      <c r="H2" s="985"/>
      <c r="I2" s="985"/>
      <c r="J2" s="985"/>
      <c r="K2" s="985"/>
      <c r="L2" s="985"/>
      <c r="M2" s="985"/>
      <c r="N2" s="985"/>
      <c r="O2" s="985"/>
      <c r="P2" s="985"/>
      <c r="Q2" s="985"/>
      <c r="R2" s="985"/>
      <c r="S2" s="985"/>
      <c r="T2" s="985"/>
    </row>
    <row r="3" spans="1:20" ht="18">
      <c r="A3" s="986" t="s">
        <v>690</v>
      </c>
      <c r="B3" s="986"/>
      <c r="C3" s="986"/>
      <c r="D3" s="986"/>
      <c r="E3" s="986"/>
      <c r="F3" s="986"/>
      <c r="G3" s="986"/>
      <c r="H3" s="986"/>
      <c r="I3" s="986"/>
      <c r="J3" s="986"/>
      <c r="K3" s="986"/>
      <c r="L3" s="986"/>
      <c r="M3" s="986"/>
      <c r="N3" s="986"/>
      <c r="O3" s="986"/>
      <c r="P3" s="986"/>
      <c r="Q3" s="986"/>
      <c r="R3" s="986"/>
      <c r="S3" s="986"/>
      <c r="T3" s="986"/>
    </row>
    <row r="4" spans="1:20" ht="12.75" customHeight="1">
      <c r="A4" s="984" t="s">
        <v>697</v>
      </c>
      <c r="B4" s="984"/>
      <c r="C4" s="984"/>
      <c r="D4" s="984"/>
      <c r="E4" s="984"/>
      <c r="F4" s="984"/>
      <c r="G4" s="984"/>
      <c r="H4" s="984"/>
      <c r="I4" s="984"/>
      <c r="J4" s="984"/>
      <c r="K4" s="984"/>
      <c r="L4" s="984"/>
      <c r="M4" s="984"/>
      <c r="N4" s="984"/>
      <c r="O4" s="984"/>
      <c r="P4" s="984"/>
      <c r="Q4" s="984"/>
      <c r="R4" s="984"/>
      <c r="S4" s="984"/>
      <c r="T4" s="984"/>
    </row>
    <row r="5" spans="1:21" s="261" customFormat="1" ht="7.5" customHeight="1">
      <c r="A5" s="984"/>
      <c r="B5" s="984"/>
      <c r="C5" s="984"/>
      <c r="D5" s="984"/>
      <c r="E5" s="984"/>
      <c r="F5" s="984"/>
      <c r="G5" s="984"/>
      <c r="H5" s="984"/>
      <c r="I5" s="984"/>
      <c r="J5" s="984"/>
      <c r="K5" s="984"/>
      <c r="L5" s="984"/>
      <c r="M5" s="984"/>
      <c r="N5" s="984"/>
      <c r="O5" s="984"/>
      <c r="P5" s="984"/>
      <c r="Q5" s="984"/>
      <c r="R5" s="984"/>
      <c r="S5" s="984"/>
      <c r="T5" s="984"/>
      <c r="U5" s="334"/>
    </row>
    <row r="6" spans="1:20" ht="12.75">
      <c r="A6" s="975"/>
      <c r="B6" s="975"/>
      <c r="C6" s="975"/>
      <c r="D6" s="975"/>
      <c r="E6" s="975"/>
      <c r="F6" s="975"/>
      <c r="G6" s="975"/>
      <c r="H6" s="975"/>
      <c r="I6" s="975"/>
      <c r="J6" s="975"/>
      <c r="K6" s="975"/>
      <c r="L6" s="975"/>
      <c r="M6" s="975"/>
      <c r="N6" s="975"/>
      <c r="O6" s="975"/>
      <c r="P6" s="975"/>
      <c r="Q6" s="975"/>
      <c r="R6" s="975"/>
      <c r="S6" s="975"/>
      <c r="T6" s="975"/>
    </row>
    <row r="7" spans="1:20" ht="12.75">
      <c r="A7" s="992" t="s">
        <v>1011</v>
      </c>
      <c r="B7" s="992"/>
      <c r="H7" s="274"/>
      <c r="I7" s="273"/>
      <c r="J7" s="273"/>
      <c r="K7" s="273"/>
      <c r="L7" s="988"/>
      <c r="M7" s="988"/>
      <c r="N7" s="988"/>
      <c r="O7" s="988"/>
      <c r="P7" s="988"/>
      <c r="Q7" s="988"/>
      <c r="R7" s="988"/>
      <c r="S7" s="988"/>
      <c r="T7" s="988"/>
    </row>
    <row r="8" spans="1:20" ht="24.75" customHeight="1">
      <c r="A8" s="873" t="s">
        <v>2</v>
      </c>
      <c r="B8" s="873" t="s">
        <v>3</v>
      </c>
      <c r="C8" s="989" t="s">
        <v>477</v>
      </c>
      <c r="D8" s="990"/>
      <c r="E8" s="990"/>
      <c r="F8" s="990"/>
      <c r="G8" s="991"/>
      <c r="H8" s="993" t="s">
        <v>80</v>
      </c>
      <c r="I8" s="989" t="s">
        <v>81</v>
      </c>
      <c r="J8" s="990"/>
      <c r="K8" s="990"/>
      <c r="L8" s="991"/>
      <c r="M8" s="873" t="s">
        <v>642</v>
      </c>
      <c r="N8" s="873"/>
      <c r="O8" s="873"/>
      <c r="P8" s="873"/>
      <c r="Q8" s="873"/>
      <c r="R8" s="873"/>
      <c r="S8" s="977" t="s">
        <v>838</v>
      </c>
      <c r="T8" s="977"/>
    </row>
    <row r="9" spans="1:20" ht="50.25" customHeight="1">
      <c r="A9" s="873"/>
      <c r="B9" s="873"/>
      <c r="C9" s="275" t="s">
        <v>5</v>
      </c>
      <c r="D9" s="275" t="s">
        <v>6</v>
      </c>
      <c r="E9" s="275" t="s">
        <v>345</v>
      </c>
      <c r="F9" s="276" t="s">
        <v>95</v>
      </c>
      <c r="G9" s="276" t="s">
        <v>217</v>
      </c>
      <c r="H9" s="994"/>
      <c r="I9" s="325" t="s">
        <v>85</v>
      </c>
      <c r="J9" s="325" t="s">
        <v>18</v>
      </c>
      <c r="K9" s="325" t="s">
        <v>38</v>
      </c>
      <c r="L9" s="325" t="s">
        <v>677</v>
      </c>
      <c r="M9" s="333" t="s">
        <v>16</v>
      </c>
      <c r="N9" s="515" t="s">
        <v>997</v>
      </c>
      <c r="O9" s="515" t="s">
        <v>998</v>
      </c>
      <c r="P9" s="515" t="s">
        <v>999</v>
      </c>
      <c r="Q9" s="333" t="s">
        <v>646</v>
      </c>
      <c r="R9" s="333" t="s">
        <v>647</v>
      </c>
      <c r="S9" s="344" t="s">
        <v>850</v>
      </c>
      <c r="T9" s="344" t="s">
        <v>848</v>
      </c>
    </row>
    <row r="10" spans="1:21" s="262" customFormat="1" ht="12.75">
      <c r="A10" s="339">
        <v>1</v>
      </c>
      <c r="B10" s="339">
        <v>2</v>
      </c>
      <c r="C10" s="339">
        <v>3</v>
      </c>
      <c r="D10" s="339">
        <v>4</v>
      </c>
      <c r="E10" s="339">
        <v>5</v>
      </c>
      <c r="F10" s="339">
        <v>6</v>
      </c>
      <c r="G10" s="339">
        <v>7</v>
      </c>
      <c r="H10" s="339">
        <v>8</v>
      </c>
      <c r="I10" s="339">
        <v>9</v>
      </c>
      <c r="J10" s="339">
        <v>10</v>
      </c>
      <c r="K10" s="339">
        <v>11</v>
      </c>
      <c r="L10" s="339">
        <v>12</v>
      </c>
      <c r="M10" s="339">
        <v>13</v>
      </c>
      <c r="N10" s="339">
        <v>14</v>
      </c>
      <c r="O10" s="339">
        <v>15</v>
      </c>
      <c r="P10" s="339">
        <v>16</v>
      </c>
      <c r="Q10" s="339">
        <v>17</v>
      </c>
      <c r="R10" s="339">
        <v>18</v>
      </c>
      <c r="S10" s="339">
        <v>19</v>
      </c>
      <c r="T10" s="339">
        <v>20</v>
      </c>
      <c r="U10" s="284"/>
    </row>
    <row r="11" spans="1:21" ht="12.75">
      <c r="A11" s="370">
        <v>1</v>
      </c>
      <c r="B11" s="371" t="s">
        <v>900</v>
      </c>
      <c r="C11" s="513">
        <f>'enrolment vs availed_PY'!H11</f>
        <v>29927</v>
      </c>
      <c r="D11" s="513">
        <f>'enrolment vs availed_PY'!I11</f>
        <v>6967</v>
      </c>
      <c r="E11" s="513">
        <f>'enrolment vs availed_PY'!J11</f>
        <v>0</v>
      </c>
      <c r="F11" s="513">
        <f>'enrolment vs availed_PY'!K11</f>
        <v>0</v>
      </c>
      <c r="G11" s="513">
        <f>'enrolment vs availed_PY'!L11</f>
        <v>36894</v>
      </c>
      <c r="H11" s="279">
        <v>210</v>
      </c>
      <c r="I11" s="514">
        <f>G11*100*H11/1000000</f>
        <v>774.774</v>
      </c>
      <c r="J11" s="514">
        <f>I11</f>
        <v>774.774</v>
      </c>
      <c r="K11" s="863" t="s">
        <v>956</v>
      </c>
      <c r="L11" s="978"/>
      <c r="M11" s="514">
        <f>N11+O11+P11</f>
        <v>83.93385</v>
      </c>
      <c r="N11" s="514">
        <f>G11*15*93/1000000</f>
        <v>51.46713</v>
      </c>
      <c r="O11" s="514">
        <f>G11*20*22/1000000</f>
        <v>16.23336</v>
      </c>
      <c r="P11" s="514">
        <f>G11*20*22/1000000</f>
        <v>16.23336</v>
      </c>
      <c r="Q11" s="863" t="s">
        <v>956</v>
      </c>
      <c r="R11" s="978"/>
      <c r="S11" s="278">
        <v>150</v>
      </c>
      <c r="T11" s="519">
        <f>U11*1500/100000</f>
        <v>12.880617749999999</v>
      </c>
      <c r="U11" s="520">
        <f>J11+M11</f>
        <v>858.70785</v>
      </c>
    </row>
    <row r="12" spans="1:21" ht="12.75">
      <c r="A12" s="370">
        <v>2</v>
      </c>
      <c r="B12" s="371" t="s">
        <v>901</v>
      </c>
      <c r="C12" s="513">
        <f>'enrolment vs availed_PY'!H12</f>
        <v>29362</v>
      </c>
      <c r="D12" s="513">
        <f>'enrolment vs availed_PY'!I12</f>
        <v>24647</v>
      </c>
      <c r="E12" s="513">
        <f>'enrolment vs availed_PY'!J12</f>
        <v>0</v>
      </c>
      <c r="F12" s="513">
        <f>'enrolment vs availed_PY'!K12</f>
        <v>0</v>
      </c>
      <c r="G12" s="513">
        <f>'enrolment vs availed_PY'!L12</f>
        <v>54009</v>
      </c>
      <c r="H12" s="310">
        <v>210</v>
      </c>
      <c r="I12" s="514">
        <f aca="true" t="shared" si="0" ref="I12:I43">G12*100*H12/1000000</f>
        <v>1134.189</v>
      </c>
      <c r="J12" s="514">
        <f aca="true" t="shared" si="1" ref="J12:J43">I12</f>
        <v>1134.189</v>
      </c>
      <c r="K12" s="979"/>
      <c r="L12" s="980"/>
      <c r="M12" s="514">
        <f aca="true" t="shared" si="2" ref="M12:M43">N12+O12+P12</f>
        <v>122.870475</v>
      </c>
      <c r="N12" s="514">
        <f aca="true" t="shared" si="3" ref="N12:N43">G12*15*93/1000000</f>
        <v>75.342555</v>
      </c>
      <c r="O12" s="514">
        <f aca="true" t="shared" si="4" ref="O12:O43">G12*20*22/1000000</f>
        <v>23.76396</v>
      </c>
      <c r="P12" s="514">
        <f aca="true" t="shared" si="5" ref="P12:P43">G12*20*22/1000000</f>
        <v>23.76396</v>
      </c>
      <c r="Q12" s="979"/>
      <c r="R12" s="980"/>
      <c r="S12" s="278">
        <v>150</v>
      </c>
      <c r="T12" s="519">
        <f aca="true" t="shared" si="6" ref="T12:T43">U12*1500/100000</f>
        <v>18.855892125</v>
      </c>
      <c r="U12" s="520">
        <f aca="true" t="shared" si="7" ref="U12:U43">J12+M12</f>
        <v>1257.059475</v>
      </c>
    </row>
    <row r="13" spans="1:21" ht="12.75">
      <c r="A13" s="370">
        <v>3</v>
      </c>
      <c r="B13" s="371" t="s">
        <v>902</v>
      </c>
      <c r="C13" s="513">
        <f>'enrolment vs availed_PY'!H13</f>
        <v>60778</v>
      </c>
      <c r="D13" s="513">
        <f>'enrolment vs availed_PY'!I13</f>
        <v>14948</v>
      </c>
      <c r="E13" s="513">
        <f>'enrolment vs availed_PY'!J13</f>
        <v>0</v>
      </c>
      <c r="F13" s="513">
        <f>'enrolment vs availed_PY'!K13</f>
        <v>0</v>
      </c>
      <c r="G13" s="513">
        <f>'enrolment vs availed_PY'!L13</f>
        <v>75726</v>
      </c>
      <c r="H13" s="310">
        <v>210</v>
      </c>
      <c r="I13" s="514">
        <f t="shared" si="0"/>
        <v>1590.246</v>
      </c>
      <c r="J13" s="514">
        <f t="shared" si="1"/>
        <v>1590.246</v>
      </c>
      <c r="K13" s="979"/>
      <c r="L13" s="980"/>
      <c r="M13" s="514">
        <f t="shared" si="2"/>
        <v>172.27665000000002</v>
      </c>
      <c r="N13" s="514">
        <f t="shared" si="3"/>
        <v>105.63777</v>
      </c>
      <c r="O13" s="514">
        <f t="shared" si="4"/>
        <v>33.31944</v>
      </c>
      <c r="P13" s="514">
        <f t="shared" si="5"/>
        <v>33.31944</v>
      </c>
      <c r="Q13" s="979"/>
      <c r="R13" s="980"/>
      <c r="S13" s="278">
        <v>150</v>
      </c>
      <c r="T13" s="519">
        <f t="shared" si="6"/>
        <v>26.437839750000002</v>
      </c>
      <c r="U13" s="520">
        <f t="shared" si="7"/>
        <v>1762.52265</v>
      </c>
    </row>
    <row r="14" spans="1:21" ht="12.75">
      <c r="A14" s="370">
        <v>4</v>
      </c>
      <c r="B14" s="371" t="s">
        <v>903</v>
      </c>
      <c r="C14" s="513">
        <f>'enrolment vs availed_PY'!H14</f>
        <v>64499</v>
      </c>
      <c r="D14" s="513">
        <f>'enrolment vs availed_PY'!I14</f>
        <v>18607</v>
      </c>
      <c r="E14" s="513">
        <f>'enrolment vs availed_PY'!J14</f>
        <v>0</v>
      </c>
      <c r="F14" s="513">
        <f>'enrolment vs availed_PY'!K14</f>
        <v>0</v>
      </c>
      <c r="G14" s="513">
        <f>'enrolment vs availed_PY'!L14</f>
        <v>83106</v>
      </c>
      <c r="H14" s="310">
        <v>210</v>
      </c>
      <c r="I14" s="514">
        <f t="shared" si="0"/>
        <v>1745.226</v>
      </c>
      <c r="J14" s="514">
        <f t="shared" si="1"/>
        <v>1745.226</v>
      </c>
      <c r="K14" s="979"/>
      <c r="L14" s="980"/>
      <c r="M14" s="514">
        <f t="shared" si="2"/>
        <v>189.06615</v>
      </c>
      <c r="N14" s="514">
        <f t="shared" si="3"/>
        <v>115.93287</v>
      </c>
      <c r="O14" s="514">
        <f t="shared" si="4"/>
        <v>36.56664</v>
      </c>
      <c r="P14" s="514">
        <f t="shared" si="5"/>
        <v>36.56664</v>
      </c>
      <c r="Q14" s="979"/>
      <c r="R14" s="980"/>
      <c r="S14" s="278">
        <v>150</v>
      </c>
      <c r="T14" s="519">
        <f t="shared" si="6"/>
        <v>29.014382250000004</v>
      </c>
      <c r="U14" s="520">
        <f t="shared" si="7"/>
        <v>1934.2921500000002</v>
      </c>
    </row>
    <row r="15" spans="1:21" ht="12.75">
      <c r="A15" s="370">
        <v>5</v>
      </c>
      <c r="B15" s="371" t="s">
        <v>904</v>
      </c>
      <c r="C15" s="513">
        <f>'enrolment vs availed_PY'!H15</f>
        <v>55937</v>
      </c>
      <c r="D15" s="513">
        <f>'enrolment vs availed_PY'!I15</f>
        <v>1355</v>
      </c>
      <c r="E15" s="513">
        <f>'enrolment vs availed_PY'!J15</f>
        <v>0</v>
      </c>
      <c r="F15" s="513">
        <f>'enrolment vs availed_PY'!K15</f>
        <v>0</v>
      </c>
      <c r="G15" s="513">
        <f>'enrolment vs availed_PY'!L15</f>
        <v>57292</v>
      </c>
      <c r="H15" s="310">
        <v>210</v>
      </c>
      <c r="I15" s="514">
        <f t="shared" si="0"/>
        <v>1203.132</v>
      </c>
      <c r="J15" s="514">
        <f t="shared" si="1"/>
        <v>1203.132</v>
      </c>
      <c r="K15" s="979"/>
      <c r="L15" s="980"/>
      <c r="M15" s="514">
        <f t="shared" si="2"/>
        <v>130.3393</v>
      </c>
      <c r="N15" s="514">
        <f t="shared" si="3"/>
        <v>79.92234</v>
      </c>
      <c r="O15" s="514">
        <f t="shared" si="4"/>
        <v>25.20848</v>
      </c>
      <c r="P15" s="514">
        <f t="shared" si="5"/>
        <v>25.20848</v>
      </c>
      <c r="Q15" s="979"/>
      <c r="R15" s="980"/>
      <c r="S15" s="278">
        <v>150</v>
      </c>
      <c r="T15" s="519">
        <f t="shared" si="6"/>
        <v>20.0020695</v>
      </c>
      <c r="U15" s="520">
        <f t="shared" si="7"/>
        <v>1333.4713000000002</v>
      </c>
    </row>
    <row r="16" spans="1:21" ht="12.75">
      <c r="A16" s="370">
        <v>6</v>
      </c>
      <c r="B16" s="371" t="s">
        <v>905</v>
      </c>
      <c r="C16" s="513">
        <f>'enrolment vs availed_PY'!H16</f>
        <v>59944</v>
      </c>
      <c r="D16" s="513">
        <f>'enrolment vs availed_PY'!I16</f>
        <v>34636</v>
      </c>
      <c r="E16" s="513">
        <f>'enrolment vs availed_PY'!J16</f>
        <v>0</v>
      </c>
      <c r="F16" s="513">
        <f>'enrolment vs availed_PY'!K16</f>
        <v>0</v>
      </c>
      <c r="G16" s="513">
        <f>'enrolment vs availed_PY'!L16</f>
        <v>94580</v>
      </c>
      <c r="H16" s="310">
        <v>210</v>
      </c>
      <c r="I16" s="514">
        <f t="shared" si="0"/>
        <v>1986.18</v>
      </c>
      <c r="J16" s="514">
        <f t="shared" si="1"/>
        <v>1986.18</v>
      </c>
      <c r="K16" s="979"/>
      <c r="L16" s="980"/>
      <c r="M16" s="514">
        <f t="shared" si="2"/>
        <v>215.16950000000003</v>
      </c>
      <c r="N16" s="514">
        <f t="shared" si="3"/>
        <v>131.9391</v>
      </c>
      <c r="O16" s="514">
        <f t="shared" si="4"/>
        <v>41.6152</v>
      </c>
      <c r="P16" s="514">
        <f t="shared" si="5"/>
        <v>41.6152</v>
      </c>
      <c r="Q16" s="979"/>
      <c r="R16" s="980"/>
      <c r="S16" s="278">
        <v>150</v>
      </c>
      <c r="T16" s="519">
        <f t="shared" si="6"/>
        <v>33.0202425</v>
      </c>
      <c r="U16" s="520">
        <f t="shared" si="7"/>
        <v>2201.3495000000003</v>
      </c>
    </row>
    <row r="17" spans="1:21" ht="12.75">
      <c r="A17" s="370">
        <v>7</v>
      </c>
      <c r="B17" s="371" t="s">
        <v>906</v>
      </c>
      <c r="C17" s="513">
        <f>'enrolment vs availed_PY'!H17</f>
        <v>54608</v>
      </c>
      <c r="D17" s="513">
        <f>'enrolment vs availed_PY'!I17</f>
        <v>10763</v>
      </c>
      <c r="E17" s="513">
        <f>'enrolment vs availed_PY'!J17</f>
        <v>0</v>
      </c>
      <c r="F17" s="513">
        <f>'enrolment vs availed_PY'!K17</f>
        <v>0</v>
      </c>
      <c r="G17" s="513">
        <f>'enrolment vs availed_PY'!L17</f>
        <v>65371</v>
      </c>
      <c r="H17" s="310">
        <v>210</v>
      </c>
      <c r="I17" s="514">
        <f t="shared" si="0"/>
        <v>1372.791</v>
      </c>
      <c r="J17" s="514">
        <f t="shared" si="1"/>
        <v>1372.791</v>
      </c>
      <c r="K17" s="979"/>
      <c r="L17" s="980"/>
      <c r="M17" s="514">
        <f t="shared" si="2"/>
        <v>148.719025</v>
      </c>
      <c r="N17" s="514">
        <f t="shared" si="3"/>
        <v>91.192545</v>
      </c>
      <c r="O17" s="514">
        <f t="shared" si="4"/>
        <v>28.76324</v>
      </c>
      <c r="P17" s="514">
        <f t="shared" si="5"/>
        <v>28.76324</v>
      </c>
      <c r="Q17" s="979"/>
      <c r="R17" s="980"/>
      <c r="S17" s="278">
        <v>150</v>
      </c>
      <c r="T17" s="519">
        <f t="shared" si="6"/>
        <v>22.822650375000002</v>
      </c>
      <c r="U17" s="520">
        <f t="shared" si="7"/>
        <v>1521.510025</v>
      </c>
    </row>
    <row r="18" spans="1:21" ht="12.75">
      <c r="A18" s="370">
        <v>8</v>
      </c>
      <c r="B18" s="371" t="s">
        <v>907</v>
      </c>
      <c r="C18" s="513">
        <f>'enrolment vs availed_PY'!H18</f>
        <v>81701</v>
      </c>
      <c r="D18" s="513">
        <f>'enrolment vs availed_PY'!I18</f>
        <v>12601</v>
      </c>
      <c r="E18" s="513">
        <f>'enrolment vs availed_PY'!J18</f>
        <v>0</v>
      </c>
      <c r="F18" s="513">
        <f>'enrolment vs availed_PY'!K18</f>
        <v>0</v>
      </c>
      <c r="G18" s="513">
        <f>'enrolment vs availed_PY'!L18</f>
        <v>94302</v>
      </c>
      <c r="H18" s="310">
        <v>210</v>
      </c>
      <c r="I18" s="514">
        <f t="shared" si="0"/>
        <v>1980.342</v>
      </c>
      <c r="J18" s="514">
        <f t="shared" si="1"/>
        <v>1980.342</v>
      </c>
      <c r="K18" s="979"/>
      <c r="L18" s="980"/>
      <c r="M18" s="514">
        <f t="shared" si="2"/>
        <v>214.53705000000002</v>
      </c>
      <c r="N18" s="514">
        <f t="shared" si="3"/>
        <v>131.55129</v>
      </c>
      <c r="O18" s="514">
        <f t="shared" si="4"/>
        <v>41.49288</v>
      </c>
      <c r="P18" s="514">
        <f t="shared" si="5"/>
        <v>41.49288</v>
      </c>
      <c r="Q18" s="979"/>
      <c r="R18" s="980"/>
      <c r="S18" s="278">
        <v>150</v>
      </c>
      <c r="T18" s="519">
        <f t="shared" si="6"/>
        <v>32.92318575</v>
      </c>
      <c r="U18" s="520">
        <f t="shared" si="7"/>
        <v>2194.87905</v>
      </c>
    </row>
    <row r="19" spans="1:21" ht="12.75">
      <c r="A19" s="370">
        <v>9</v>
      </c>
      <c r="B19" s="371" t="s">
        <v>908</v>
      </c>
      <c r="C19" s="513">
        <f>'enrolment vs availed_PY'!H19</f>
        <v>23746</v>
      </c>
      <c r="D19" s="513">
        <f>'enrolment vs availed_PY'!I19</f>
        <v>16769</v>
      </c>
      <c r="E19" s="513">
        <f>'enrolment vs availed_PY'!J19</f>
        <v>0</v>
      </c>
      <c r="F19" s="513">
        <f>'enrolment vs availed_PY'!K19</f>
        <v>0</v>
      </c>
      <c r="G19" s="513">
        <f>'enrolment vs availed_PY'!L19</f>
        <v>40515</v>
      </c>
      <c r="H19" s="310">
        <v>210</v>
      </c>
      <c r="I19" s="514">
        <f t="shared" si="0"/>
        <v>850.815</v>
      </c>
      <c r="J19" s="514">
        <f t="shared" si="1"/>
        <v>850.815</v>
      </c>
      <c r="K19" s="979"/>
      <c r="L19" s="980"/>
      <c r="M19" s="514">
        <f t="shared" si="2"/>
        <v>92.17162499999999</v>
      </c>
      <c r="N19" s="514">
        <f t="shared" si="3"/>
        <v>56.518425</v>
      </c>
      <c r="O19" s="514">
        <f t="shared" si="4"/>
        <v>17.8266</v>
      </c>
      <c r="P19" s="514">
        <f t="shared" si="5"/>
        <v>17.8266</v>
      </c>
      <c r="Q19" s="979"/>
      <c r="R19" s="980"/>
      <c r="S19" s="278">
        <v>150</v>
      </c>
      <c r="T19" s="519">
        <f t="shared" si="6"/>
        <v>14.144799375</v>
      </c>
      <c r="U19" s="520">
        <f t="shared" si="7"/>
        <v>942.986625</v>
      </c>
    </row>
    <row r="20" spans="1:21" ht="12.75">
      <c r="A20" s="370">
        <v>10</v>
      </c>
      <c r="B20" s="371" t="s">
        <v>909</v>
      </c>
      <c r="C20" s="513">
        <f>'enrolment vs availed_PY'!H20</f>
        <v>33948</v>
      </c>
      <c r="D20" s="513">
        <f>'enrolment vs availed_PY'!I20</f>
        <v>6031</v>
      </c>
      <c r="E20" s="513">
        <f>'enrolment vs availed_PY'!J20</f>
        <v>0</v>
      </c>
      <c r="F20" s="513">
        <f>'enrolment vs availed_PY'!K20</f>
        <v>0</v>
      </c>
      <c r="G20" s="513">
        <f>'enrolment vs availed_PY'!L20</f>
        <v>39979</v>
      </c>
      <c r="H20" s="310">
        <v>210</v>
      </c>
      <c r="I20" s="514">
        <f t="shared" si="0"/>
        <v>839.559</v>
      </c>
      <c r="J20" s="514">
        <f t="shared" si="1"/>
        <v>839.559</v>
      </c>
      <c r="K20" s="979"/>
      <c r="L20" s="980"/>
      <c r="M20" s="514">
        <f t="shared" si="2"/>
        <v>90.952225</v>
      </c>
      <c r="N20" s="514">
        <f t="shared" si="3"/>
        <v>55.770705</v>
      </c>
      <c r="O20" s="514">
        <f t="shared" si="4"/>
        <v>17.59076</v>
      </c>
      <c r="P20" s="514">
        <f t="shared" si="5"/>
        <v>17.59076</v>
      </c>
      <c r="Q20" s="979"/>
      <c r="R20" s="980"/>
      <c r="S20" s="278">
        <v>150</v>
      </c>
      <c r="T20" s="519">
        <f t="shared" si="6"/>
        <v>13.957668374999999</v>
      </c>
      <c r="U20" s="520">
        <f t="shared" si="7"/>
        <v>930.511225</v>
      </c>
    </row>
    <row r="21" spans="1:21" ht="12.75">
      <c r="A21" s="370">
        <v>11</v>
      </c>
      <c r="B21" s="371" t="s">
        <v>910</v>
      </c>
      <c r="C21" s="513">
        <f>'enrolment vs availed_PY'!H21</f>
        <v>84844</v>
      </c>
      <c r="D21" s="513">
        <f>'enrolment vs availed_PY'!I21</f>
        <v>3786</v>
      </c>
      <c r="E21" s="513">
        <f>'enrolment vs availed_PY'!J21</f>
        <v>0</v>
      </c>
      <c r="F21" s="513">
        <f>'enrolment vs availed_PY'!K21</f>
        <v>0</v>
      </c>
      <c r="G21" s="513">
        <f>'enrolment vs availed_PY'!L21</f>
        <v>88630</v>
      </c>
      <c r="H21" s="310">
        <v>210</v>
      </c>
      <c r="I21" s="514">
        <f t="shared" si="0"/>
        <v>1861.23</v>
      </c>
      <c r="J21" s="514">
        <f t="shared" si="1"/>
        <v>1861.23</v>
      </c>
      <c r="K21" s="979"/>
      <c r="L21" s="980"/>
      <c r="M21" s="514">
        <f t="shared" si="2"/>
        <v>201.63325</v>
      </c>
      <c r="N21" s="514">
        <f t="shared" si="3"/>
        <v>123.63885</v>
      </c>
      <c r="O21" s="514">
        <f t="shared" si="4"/>
        <v>38.9972</v>
      </c>
      <c r="P21" s="514">
        <f t="shared" si="5"/>
        <v>38.9972</v>
      </c>
      <c r="Q21" s="979"/>
      <c r="R21" s="980"/>
      <c r="S21" s="278">
        <v>150</v>
      </c>
      <c r="T21" s="519">
        <f t="shared" si="6"/>
        <v>30.94294875</v>
      </c>
      <c r="U21" s="520">
        <f t="shared" si="7"/>
        <v>2062.86325</v>
      </c>
    </row>
    <row r="22" spans="1:21" ht="12.75">
      <c r="A22" s="370">
        <v>12</v>
      </c>
      <c r="B22" s="371" t="s">
        <v>911</v>
      </c>
      <c r="C22" s="513">
        <f>'enrolment vs availed_PY'!H22</f>
        <v>61725</v>
      </c>
      <c r="D22" s="513">
        <f>'enrolment vs availed_PY'!I22</f>
        <v>28489</v>
      </c>
      <c r="E22" s="513">
        <f>'enrolment vs availed_PY'!J22</f>
        <v>0</v>
      </c>
      <c r="F22" s="513">
        <f>'enrolment vs availed_PY'!K22</f>
        <v>0</v>
      </c>
      <c r="G22" s="513">
        <f>'enrolment vs availed_PY'!L22</f>
        <v>90214</v>
      </c>
      <c r="H22" s="310">
        <v>210</v>
      </c>
      <c r="I22" s="514">
        <f t="shared" si="0"/>
        <v>1894.494</v>
      </c>
      <c r="J22" s="514">
        <f t="shared" si="1"/>
        <v>1894.494</v>
      </c>
      <c r="K22" s="979"/>
      <c r="L22" s="980"/>
      <c r="M22" s="514">
        <f t="shared" si="2"/>
        <v>205.23685</v>
      </c>
      <c r="N22" s="514">
        <f t="shared" si="3"/>
        <v>125.84853</v>
      </c>
      <c r="O22" s="514">
        <f t="shared" si="4"/>
        <v>39.69416</v>
      </c>
      <c r="P22" s="514">
        <f t="shared" si="5"/>
        <v>39.69416</v>
      </c>
      <c r="Q22" s="979"/>
      <c r="R22" s="980"/>
      <c r="S22" s="278">
        <v>150</v>
      </c>
      <c r="T22" s="519">
        <f t="shared" si="6"/>
        <v>31.49596275</v>
      </c>
      <c r="U22" s="520">
        <f t="shared" si="7"/>
        <v>2099.73085</v>
      </c>
    </row>
    <row r="23" spans="1:21" ht="12.75">
      <c r="A23" s="370">
        <v>13</v>
      </c>
      <c r="B23" s="371" t="s">
        <v>912</v>
      </c>
      <c r="C23" s="513">
        <f>'enrolment vs availed_PY'!H23</f>
        <v>37914</v>
      </c>
      <c r="D23" s="513">
        <f>'enrolment vs availed_PY'!I23</f>
        <v>23761</v>
      </c>
      <c r="E23" s="513">
        <f>'enrolment vs availed_PY'!J23</f>
        <v>0</v>
      </c>
      <c r="F23" s="513">
        <f>'enrolment vs availed_PY'!K23</f>
        <v>0</v>
      </c>
      <c r="G23" s="513">
        <f>'enrolment vs availed_PY'!L23</f>
        <v>61675</v>
      </c>
      <c r="H23" s="310">
        <v>210</v>
      </c>
      <c r="I23" s="514">
        <f t="shared" si="0"/>
        <v>1295.175</v>
      </c>
      <c r="J23" s="514">
        <f t="shared" si="1"/>
        <v>1295.175</v>
      </c>
      <c r="K23" s="979"/>
      <c r="L23" s="980"/>
      <c r="M23" s="514">
        <f t="shared" si="2"/>
        <v>140.31062500000002</v>
      </c>
      <c r="N23" s="514">
        <f t="shared" si="3"/>
        <v>86.036625</v>
      </c>
      <c r="O23" s="514">
        <f t="shared" si="4"/>
        <v>27.137</v>
      </c>
      <c r="P23" s="514">
        <f t="shared" si="5"/>
        <v>27.137</v>
      </c>
      <c r="Q23" s="979"/>
      <c r="R23" s="980"/>
      <c r="S23" s="278">
        <v>150</v>
      </c>
      <c r="T23" s="519">
        <f t="shared" si="6"/>
        <v>21.532284375</v>
      </c>
      <c r="U23" s="520">
        <f t="shared" si="7"/>
        <v>1435.485625</v>
      </c>
    </row>
    <row r="24" spans="1:21" ht="12.75">
      <c r="A24" s="370">
        <v>14</v>
      </c>
      <c r="B24" s="371" t="s">
        <v>913</v>
      </c>
      <c r="C24" s="513">
        <f>'enrolment vs availed_PY'!H24</f>
        <v>45262</v>
      </c>
      <c r="D24" s="513">
        <f>'enrolment vs availed_PY'!I24</f>
        <v>6997</v>
      </c>
      <c r="E24" s="513">
        <f>'enrolment vs availed_PY'!J24</f>
        <v>0</v>
      </c>
      <c r="F24" s="513">
        <f>'enrolment vs availed_PY'!K24</f>
        <v>0</v>
      </c>
      <c r="G24" s="513">
        <f>'enrolment vs availed_PY'!L24</f>
        <v>52259</v>
      </c>
      <c r="H24" s="310">
        <v>210</v>
      </c>
      <c r="I24" s="514">
        <f t="shared" si="0"/>
        <v>1097.439</v>
      </c>
      <c r="J24" s="514">
        <f t="shared" si="1"/>
        <v>1097.439</v>
      </c>
      <c r="K24" s="979"/>
      <c r="L24" s="980"/>
      <c r="M24" s="514">
        <f t="shared" si="2"/>
        <v>118.889225</v>
      </c>
      <c r="N24" s="514">
        <f t="shared" si="3"/>
        <v>72.901305</v>
      </c>
      <c r="O24" s="514">
        <f t="shared" si="4"/>
        <v>22.99396</v>
      </c>
      <c r="P24" s="514">
        <f t="shared" si="5"/>
        <v>22.99396</v>
      </c>
      <c r="Q24" s="979"/>
      <c r="R24" s="980"/>
      <c r="S24" s="278">
        <v>150</v>
      </c>
      <c r="T24" s="519">
        <f t="shared" si="6"/>
        <v>18.244923375</v>
      </c>
      <c r="U24" s="520">
        <f t="shared" si="7"/>
        <v>1216.328225</v>
      </c>
    </row>
    <row r="25" spans="1:21" ht="12.75">
      <c r="A25" s="370">
        <v>15</v>
      </c>
      <c r="B25" s="371" t="s">
        <v>914</v>
      </c>
      <c r="C25" s="513">
        <f>'enrolment vs availed_PY'!H25</f>
        <v>11331</v>
      </c>
      <c r="D25" s="513">
        <f>'enrolment vs availed_PY'!I25</f>
        <v>7850</v>
      </c>
      <c r="E25" s="513">
        <f>'enrolment vs availed_PY'!J25</f>
        <v>0</v>
      </c>
      <c r="F25" s="513">
        <f>'enrolment vs availed_PY'!K25</f>
        <v>0</v>
      </c>
      <c r="G25" s="513">
        <f>'enrolment vs availed_PY'!L25</f>
        <v>19181</v>
      </c>
      <c r="H25" s="310">
        <v>210</v>
      </c>
      <c r="I25" s="514">
        <f t="shared" si="0"/>
        <v>402.801</v>
      </c>
      <c r="J25" s="514">
        <f t="shared" si="1"/>
        <v>402.801</v>
      </c>
      <c r="K25" s="979"/>
      <c r="L25" s="980"/>
      <c r="M25" s="514">
        <f t="shared" si="2"/>
        <v>43.636775</v>
      </c>
      <c r="N25" s="514">
        <f t="shared" si="3"/>
        <v>26.757495</v>
      </c>
      <c r="O25" s="514">
        <f t="shared" si="4"/>
        <v>8.43964</v>
      </c>
      <c r="P25" s="514">
        <f t="shared" si="5"/>
        <v>8.43964</v>
      </c>
      <c r="Q25" s="979"/>
      <c r="R25" s="980"/>
      <c r="S25" s="278">
        <v>150</v>
      </c>
      <c r="T25" s="519">
        <f t="shared" si="6"/>
        <v>6.696566625</v>
      </c>
      <c r="U25" s="520">
        <f t="shared" si="7"/>
        <v>446.437775</v>
      </c>
    </row>
    <row r="26" spans="1:21" ht="12.75">
      <c r="A26" s="370">
        <v>16</v>
      </c>
      <c r="B26" s="371" t="s">
        <v>915</v>
      </c>
      <c r="C26" s="513">
        <f>'enrolment vs availed_PY'!H26</f>
        <v>17502</v>
      </c>
      <c r="D26" s="513">
        <f>'enrolment vs availed_PY'!I26</f>
        <v>5839</v>
      </c>
      <c r="E26" s="513">
        <f>'enrolment vs availed_PY'!J26</f>
        <v>0</v>
      </c>
      <c r="F26" s="513">
        <f>'enrolment vs availed_PY'!K26</f>
        <v>0</v>
      </c>
      <c r="G26" s="513">
        <f>'enrolment vs availed_PY'!L26</f>
        <v>23341</v>
      </c>
      <c r="H26" s="310">
        <v>210</v>
      </c>
      <c r="I26" s="514">
        <f t="shared" si="0"/>
        <v>490.161</v>
      </c>
      <c r="J26" s="514">
        <f t="shared" si="1"/>
        <v>490.161</v>
      </c>
      <c r="K26" s="979"/>
      <c r="L26" s="980"/>
      <c r="M26" s="514">
        <f t="shared" si="2"/>
        <v>53.100775000000006</v>
      </c>
      <c r="N26" s="514">
        <f t="shared" si="3"/>
        <v>32.560695</v>
      </c>
      <c r="O26" s="514">
        <f t="shared" si="4"/>
        <v>10.27004</v>
      </c>
      <c r="P26" s="514">
        <f t="shared" si="5"/>
        <v>10.27004</v>
      </c>
      <c r="Q26" s="979"/>
      <c r="R26" s="980"/>
      <c r="S26" s="278">
        <v>150</v>
      </c>
      <c r="T26" s="519">
        <f t="shared" si="6"/>
        <v>8.148926625000001</v>
      </c>
      <c r="U26" s="520">
        <f t="shared" si="7"/>
        <v>543.2617750000001</v>
      </c>
    </row>
    <row r="27" spans="1:21" ht="12.75">
      <c r="A27" s="370">
        <v>17</v>
      </c>
      <c r="B27" s="371" t="s">
        <v>916</v>
      </c>
      <c r="C27" s="513">
        <f>'enrolment vs availed_PY'!H27</f>
        <v>74720</v>
      </c>
      <c r="D27" s="513">
        <f>'enrolment vs availed_PY'!I27</f>
        <v>7152</v>
      </c>
      <c r="E27" s="513">
        <f>'enrolment vs availed_PY'!J27</f>
        <v>0</v>
      </c>
      <c r="F27" s="513">
        <f>'enrolment vs availed_PY'!K27</f>
        <v>0</v>
      </c>
      <c r="G27" s="513">
        <f>'enrolment vs availed_PY'!L27</f>
        <v>81872</v>
      </c>
      <c r="H27" s="310">
        <v>210</v>
      </c>
      <c r="I27" s="514">
        <f t="shared" si="0"/>
        <v>1719.312</v>
      </c>
      <c r="J27" s="514">
        <f t="shared" si="1"/>
        <v>1719.312</v>
      </c>
      <c r="K27" s="979"/>
      <c r="L27" s="980"/>
      <c r="M27" s="514">
        <f t="shared" si="2"/>
        <v>186.2588</v>
      </c>
      <c r="N27" s="514">
        <f t="shared" si="3"/>
        <v>114.21144</v>
      </c>
      <c r="O27" s="514">
        <f t="shared" si="4"/>
        <v>36.02368</v>
      </c>
      <c r="P27" s="514">
        <f t="shared" si="5"/>
        <v>36.02368</v>
      </c>
      <c r="Q27" s="979"/>
      <c r="R27" s="980"/>
      <c r="S27" s="278">
        <v>150</v>
      </c>
      <c r="T27" s="519">
        <f t="shared" si="6"/>
        <v>28.583561999999997</v>
      </c>
      <c r="U27" s="520">
        <f t="shared" si="7"/>
        <v>1905.5708</v>
      </c>
    </row>
    <row r="28" spans="1:21" ht="12.75">
      <c r="A28" s="370">
        <v>18</v>
      </c>
      <c r="B28" s="371" t="s">
        <v>917</v>
      </c>
      <c r="C28" s="513">
        <f>'enrolment vs availed_PY'!H28</f>
        <v>31297</v>
      </c>
      <c r="D28" s="513">
        <f>'enrolment vs availed_PY'!I28</f>
        <v>11577</v>
      </c>
      <c r="E28" s="513">
        <f>'enrolment vs availed_PY'!J28</f>
        <v>0</v>
      </c>
      <c r="F28" s="513">
        <f>'enrolment vs availed_PY'!K28</f>
        <v>0</v>
      </c>
      <c r="G28" s="513">
        <f>'enrolment vs availed_PY'!L28</f>
        <v>42874</v>
      </c>
      <c r="H28" s="310">
        <v>210</v>
      </c>
      <c r="I28" s="514">
        <f t="shared" si="0"/>
        <v>900.354</v>
      </c>
      <c r="J28" s="514">
        <f t="shared" si="1"/>
        <v>900.354</v>
      </c>
      <c r="K28" s="979"/>
      <c r="L28" s="980"/>
      <c r="M28" s="514">
        <f t="shared" si="2"/>
        <v>97.53835</v>
      </c>
      <c r="N28" s="514">
        <f t="shared" si="3"/>
        <v>59.80923</v>
      </c>
      <c r="O28" s="514">
        <f t="shared" si="4"/>
        <v>18.86456</v>
      </c>
      <c r="P28" s="514">
        <f t="shared" si="5"/>
        <v>18.86456</v>
      </c>
      <c r="Q28" s="979"/>
      <c r="R28" s="980"/>
      <c r="S28" s="278">
        <v>150</v>
      </c>
      <c r="T28" s="519">
        <f t="shared" si="6"/>
        <v>14.96838525</v>
      </c>
      <c r="U28" s="520">
        <f t="shared" si="7"/>
        <v>997.8923500000001</v>
      </c>
    </row>
    <row r="29" spans="1:21" ht="12.75">
      <c r="A29" s="370">
        <v>19</v>
      </c>
      <c r="B29" s="371" t="s">
        <v>918</v>
      </c>
      <c r="C29" s="513">
        <f>'enrolment vs availed_PY'!H29</f>
        <v>100522</v>
      </c>
      <c r="D29" s="513">
        <f>'enrolment vs availed_PY'!I29</f>
        <v>16914</v>
      </c>
      <c r="E29" s="513">
        <f>'enrolment vs availed_PY'!J29</f>
        <v>0</v>
      </c>
      <c r="F29" s="513">
        <f>'enrolment vs availed_PY'!K29</f>
        <v>0</v>
      </c>
      <c r="G29" s="513">
        <f>'enrolment vs availed_PY'!L29</f>
        <v>117436</v>
      </c>
      <c r="H29" s="310">
        <v>210</v>
      </c>
      <c r="I29" s="514">
        <f t="shared" si="0"/>
        <v>2466.156</v>
      </c>
      <c r="J29" s="514">
        <f t="shared" si="1"/>
        <v>2466.156</v>
      </c>
      <c r="K29" s="979"/>
      <c r="L29" s="980"/>
      <c r="M29" s="514">
        <f t="shared" si="2"/>
        <v>267.1669</v>
      </c>
      <c r="N29" s="514">
        <f t="shared" si="3"/>
        <v>163.82322</v>
      </c>
      <c r="O29" s="514">
        <f t="shared" si="4"/>
        <v>51.67184</v>
      </c>
      <c r="P29" s="514">
        <f t="shared" si="5"/>
        <v>51.67184</v>
      </c>
      <c r="Q29" s="979"/>
      <c r="R29" s="980"/>
      <c r="S29" s="278">
        <v>150</v>
      </c>
      <c r="T29" s="519">
        <f t="shared" si="6"/>
        <v>40.999843500000004</v>
      </c>
      <c r="U29" s="520">
        <f t="shared" si="7"/>
        <v>2733.3229</v>
      </c>
    </row>
    <row r="30" spans="1:21" ht="12.75">
      <c r="A30" s="370">
        <v>20</v>
      </c>
      <c r="B30" s="371" t="s">
        <v>919</v>
      </c>
      <c r="C30" s="513">
        <f>'enrolment vs availed_PY'!H30</f>
        <v>42861</v>
      </c>
      <c r="D30" s="513">
        <f>'enrolment vs availed_PY'!I30</f>
        <v>9574</v>
      </c>
      <c r="E30" s="513">
        <f>'enrolment vs availed_PY'!J30</f>
        <v>0</v>
      </c>
      <c r="F30" s="513">
        <f>'enrolment vs availed_PY'!K30</f>
        <v>0</v>
      </c>
      <c r="G30" s="513">
        <f>'enrolment vs availed_PY'!L30</f>
        <v>52435</v>
      </c>
      <c r="H30" s="310">
        <v>210</v>
      </c>
      <c r="I30" s="514">
        <f t="shared" si="0"/>
        <v>1101.135</v>
      </c>
      <c r="J30" s="514">
        <f t="shared" si="1"/>
        <v>1101.135</v>
      </c>
      <c r="K30" s="979"/>
      <c r="L30" s="980"/>
      <c r="M30" s="514">
        <f t="shared" si="2"/>
        <v>119.289625</v>
      </c>
      <c r="N30" s="514">
        <f t="shared" si="3"/>
        <v>73.146825</v>
      </c>
      <c r="O30" s="514">
        <f t="shared" si="4"/>
        <v>23.0714</v>
      </c>
      <c r="P30" s="514">
        <f t="shared" si="5"/>
        <v>23.0714</v>
      </c>
      <c r="Q30" s="979"/>
      <c r="R30" s="980"/>
      <c r="S30" s="278">
        <v>150</v>
      </c>
      <c r="T30" s="519">
        <f t="shared" si="6"/>
        <v>18.306369375000003</v>
      </c>
      <c r="U30" s="520">
        <f t="shared" si="7"/>
        <v>1220.424625</v>
      </c>
    </row>
    <row r="31" spans="1:21" ht="12.75">
      <c r="A31" s="370">
        <v>21</v>
      </c>
      <c r="B31" s="371" t="s">
        <v>920</v>
      </c>
      <c r="C31" s="513">
        <f>'enrolment vs availed_PY'!H31</f>
        <v>66621</v>
      </c>
      <c r="D31" s="513">
        <f>'enrolment vs availed_PY'!I31</f>
        <v>17019</v>
      </c>
      <c r="E31" s="513">
        <f>'enrolment vs availed_PY'!J31</f>
        <v>0</v>
      </c>
      <c r="F31" s="513">
        <f>'enrolment vs availed_PY'!K31</f>
        <v>0</v>
      </c>
      <c r="G31" s="513">
        <f>'enrolment vs availed_PY'!L31</f>
        <v>83640</v>
      </c>
      <c r="H31" s="310">
        <v>210</v>
      </c>
      <c r="I31" s="514">
        <f t="shared" si="0"/>
        <v>1756.44</v>
      </c>
      <c r="J31" s="514">
        <f t="shared" si="1"/>
        <v>1756.44</v>
      </c>
      <c r="K31" s="979"/>
      <c r="L31" s="980"/>
      <c r="M31" s="514">
        <f t="shared" si="2"/>
        <v>190.281</v>
      </c>
      <c r="N31" s="514">
        <f t="shared" si="3"/>
        <v>116.6778</v>
      </c>
      <c r="O31" s="514">
        <f t="shared" si="4"/>
        <v>36.8016</v>
      </c>
      <c r="P31" s="514">
        <f t="shared" si="5"/>
        <v>36.8016</v>
      </c>
      <c r="Q31" s="979"/>
      <c r="R31" s="980"/>
      <c r="S31" s="278">
        <v>150</v>
      </c>
      <c r="T31" s="519">
        <f t="shared" si="6"/>
        <v>29.200815</v>
      </c>
      <c r="U31" s="520">
        <f t="shared" si="7"/>
        <v>1946.721</v>
      </c>
    </row>
    <row r="32" spans="1:21" ht="12.75">
      <c r="A32" s="370">
        <v>22</v>
      </c>
      <c r="B32" s="371" t="s">
        <v>921</v>
      </c>
      <c r="C32" s="513">
        <f>'enrolment vs availed_PY'!H32</f>
        <v>23222</v>
      </c>
      <c r="D32" s="513">
        <f>'enrolment vs availed_PY'!I32</f>
        <v>30778</v>
      </c>
      <c r="E32" s="513">
        <f>'enrolment vs availed_PY'!J32</f>
        <v>0</v>
      </c>
      <c r="F32" s="513">
        <f>'enrolment vs availed_PY'!K32</f>
        <v>0</v>
      </c>
      <c r="G32" s="513">
        <f>'enrolment vs availed_PY'!L32</f>
        <v>54000</v>
      </c>
      <c r="H32" s="310">
        <v>210</v>
      </c>
      <c r="I32" s="514">
        <f t="shared" si="0"/>
        <v>1134</v>
      </c>
      <c r="J32" s="514">
        <f t="shared" si="1"/>
        <v>1134</v>
      </c>
      <c r="K32" s="979"/>
      <c r="L32" s="980"/>
      <c r="M32" s="514">
        <f t="shared" si="2"/>
        <v>122.85000000000001</v>
      </c>
      <c r="N32" s="514">
        <f t="shared" si="3"/>
        <v>75.33</v>
      </c>
      <c r="O32" s="514">
        <f t="shared" si="4"/>
        <v>23.76</v>
      </c>
      <c r="P32" s="514">
        <f t="shared" si="5"/>
        <v>23.76</v>
      </c>
      <c r="Q32" s="979"/>
      <c r="R32" s="980"/>
      <c r="S32" s="278">
        <v>150</v>
      </c>
      <c r="T32" s="519">
        <f t="shared" si="6"/>
        <v>18.852749999999997</v>
      </c>
      <c r="U32" s="520">
        <f t="shared" si="7"/>
        <v>1256.85</v>
      </c>
    </row>
    <row r="33" spans="1:21" ht="12.75">
      <c r="A33" s="370">
        <v>23</v>
      </c>
      <c r="B33" s="371" t="s">
        <v>922</v>
      </c>
      <c r="C33" s="513">
        <f>'enrolment vs availed_PY'!H33</f>
        <v>65003</v>
      </c>
      <c r="D33" s="513">
        <f>'enrolment vs availed_PY'!I33</f>
        <v>32034</v>
      </c>
      <c r="E33" s="513">
        <f>'enrolment vs availed_PY'!J33</f>
        <v>0</v>
      </c>
      <c r="F33" s="513">
        <f>'enrolment vs availed_PY'!K33</f>
        <v>0</v>
      </c>
      <c r="G33" s="513">
        <f>'enrolment vs availed_PY'!L33</f>
        <v>97037</v>
      </c>
      <c r="H33" s="310">
        <v>210</v>
      </c>
      <c r="I33" s="514">
        <f t="shared" si="0"/>
        <v>2037.777</v>
      </c>
      <c r="J33" s="514">
        <f t="shared" si="1"/>
        <v>2037.777</v>
      </c>
      <c r="K33" s="979"/>
      <c r="L33" s="980"/>
      <c r="M33" s="514">
        <f t="shared" si="2"/>
        <v>220.759175</v>
      </c>
      <c r="N33" s="514">
        <f t="shared" si="3"/>
        <v>135.366615</v>
      </c>
      <c r="O33" s="514">
        <f t="shared" si="4"/>
        <v>42.69628</v>
      </c>
      <c r="P33" s="514">
        <f t="shared" si="5"/>
        <v>42.69628</v>
      </c>
      <c r="Q33" s="979"/>
      <c r="R33" s="980"/>
      <c r="S33" s="278">
        <v>150</v>
      </c>
      <c r="T33" s="519">
        <f t="shared" si="6"/>
        <v>33.878042625</v>
      </c>
      <c r="U33" s="520">
        <f t="shared" si="7"/>
        <v>2258.536175</v>
      </c>
    </row>
    <row r="34" spans="1:21" ht="12.75">
      <c r="A34" s="370">
        <v>24</v>
      </c>
      <c r="B34" s="371" t="s">
        <v>923</v>
      </c>
      <c r="C34" s="513">
        <f>'enrolment vs availed_PY'!H34</f>
        <v>66231</v>
      </c>
      <c r="D34" s="513">
        <f>'enrolment vs availed_PY'!I34</f>
        <v>17315</v>
      </c>
      <c r="E34" s="513">
        <f>'enrolment vs availed_PY'!J34</f>
        <v>0</v>
      </c>
      <c r="F34" s="513">
        <f>'enrolment vs availed_PY'!K34</f>
        <v>0</v>
      </c>
      <c r="G34" s="513">
        <f>'enrolment vs availed_PY'!L34</f>
        <v>83546</v>
      </c>
      <c r="H34" s="310">
        <v>210</v>
      </c>
      <c r="I34" s="514">
        <f t="shared" si="0"/>
        <v>1754.466</v>
      </c>
      <c r="J34" s="514">
        <f t="shared" si="1"/>
        <v>1754.466</v>
      </c>
      <c r="K34" s="979"/>
      <c r="L34" s="980"/>
      <c r="M34" s="514">
        <f t="shared" si="2"/>
        <v>190.06715000000003</v>
      </c>
      <c r="N34" s="514">
        <f t="shared" si="3"/>
        <v>116.54667</v>
      </c>
      <c r="O34" s="514">
        <f t="shared" si="4"/>
        <v>36.76024</v>
      </c>
      <c r="P34" s="514">
        <f t="shared" si="5"/>
        <v>36.76024</v>
      </c>
      <c r="Q34" s="979"/>
      <c r="R34" s="980"/>
      <c r="S34" s="278">
        <v>150</v>
      </c>
      <c r="T34" s="519">
        <f t="shared" si="6"/>
        <v>29.167997250000003</v>
      </c>
      <c r="U34" s="520">
        <f t="shared" si="7"/>
        <v>1944.53315</v>
      </c>
    </row>
    <row r="35" spans="1:21" ht="12.75">
      <c r="A35" s="370">
        <v>25</v>
      </c>
      <c r="B35" s="371" t="s">
        <v>924</v>
      </c>
      <c r="C35" s="513">
        <f>'enrolment vs availed_PY'!H35</f>
        <v>42564</v>
      </c>
      <c r="D35" s="513">
        <f>'enrolment vs availed_PY'!I35</f>
        <v>6594</v>
      </c>
      <c r="E35" s="513">
        <f>'enrolment vs availed_PY'!J35</f>
        <v>0</v>
      </c>
      <c r="F35" s="513">
        <f>'enrolment vs availed_PY'!K35</f>
        <v>0</v>
      </c>
      <c r="G35" s="513">
        <f>'enrolment vs availed_PY'!L35</f>
        <v>49158</v>
      </c>
      <c r="H35" s="310">
        <v>210</v>
      </c>
      <c r="I35" s="514">
        <f t="shared" si="0"/>
        <v>1032.318</v>
      </c>
      <c r="J35" s="514">
        <f t="shared" si="1"/>
        <v>1032.318</v>
      </c>
      <c r="K35" s="979"/>
      <c r="L35" s="980"/>
      <c r="M35" s="514">
        <f t="shared" si="2"/>
        <v>111.83445</v>
      </c>
      <c r="N35" s="514">
        <f t="shared" si="3"/>
        <v>68.57541</v>
      </c>
      <c r="O35" s="514">
        <f t="shared" si="4"/>
        <v>21.62952</v>
      </c>
      <c r="P35" s="514">
        <f t="shared" si="5"/>
        <v>21.62952</v>
      </c>
      <c r="Q35" s="979"/>
      <c r="R35" s="980"/>
      <c r="S35" s="278">
        <v>150</v>
      </c>
      <c r="T35" s="519">
        <f t="shared" si="6"/>
        <v>17.16228675</v>
      </c>
      <c r="U35" s="520">
        <f t="shared" si="7"/>
        <v>1144.15245</v>
      </c>
    </row>
    <row r="36" spans="1:21" ht="12.75">
      <c r="A36" s="370">
        <v>26</v>
      </c>
      <c r="B36" s="371" t="s">
        <v>925</v>
      </c>
      <c r="C36" s="513">
        <f>'enrolment vs availed_PY'!H36</f>
        <v>37041</v>
      </c>
      <c r="D36" s="513">
        <f>'enrolment vs availed_PY'!I36</f>
        <v>106512</v>
      </c>
      <c r="E36" s="513">
        <f>'enrolment vs availed_PY'!J36</f>
        <v>0</v>
      </c>
      <c r="F36" s="513">
        <f>'enrolment vs availed_PY'!K36</f>
        <v>0</v>
      </c>
      <c r="G36" s="513">
        <f>'enrolment vs availed_PY'!L36</f>
        <v>143553</v>
      </c>
      <c r="H36" s="310">
        <v>210</v>
      </c>
      <c r="I36" s="514">
        <f t="shared" si="0"/>
        <v>3014.613</v>
      </c>
      <c r="J36" s="514">
        <f t="shared" si="1"/>
        <v>3014.613</v>
      </c>
      <c r="K36" s="979"/>
      <c r="L36" s="980"/>
      <c r="M36" s="514">
        <f t="shared" si="2"/>
        <v>326.583075</v>
      </c>
      <c r="N36" s="514">
        <f t="shared" si="3"/>
        <v>200.256435</v>
      </c>
      <c r="O36" s="514">
        <f t="shared" si="4"/>
        <v>63.16332</v>
      </c>
      <c r="P36" s="514">
        <f t="shared" si="5"/>
        <v>63.16332</v>
      </c>
      <c r="Q36" s="979"/>
      <c r="R36" s="980"/>
      <c r="S36" s="278">
        <v>150</v>
      </c>
      <c r="T36" s="519">
        <f t="shared" si="6"/>
        <v>50.117941125</v>
      </c>
      <c r="U36" s="520">
        <f t="shared" si="7"/>
        <v>3341.196075</v>
      </c>
    </row>
    <row r="37" spans="1:21" ht="12.75">
      <c r="A37" s="370">
        <v>27</v>
      </c>
      <c r="B37" s="371" t="s">
        <v>926</v>
      </c>
      <c r="C37" s="513">
        <f>'enrolment vs availed_PY'!H37</f>
        <v>63763</v>
      </c>
      <c r="D37" s="513">
        <f>'enrolment vs availed_PY'!I37</f>
        <v>6198</v>
      </c>
      <c r="E37" s="513">
        <f>'enrolment vs availed_PY'!J37</f>
        <v>0</v>
      </c>
      <c r="F37" s="513">
        <f>'enrolment vs availed_PY'!K37</f>
        <v>0</v>
      </c>
      <c r="G37" s="513">
        <f>'enrolment vs availed_PY'!L37</f>
        <v>69961</v>
      </c>
      <c r="H37" s="310">
        <v>210</v>
      </c>
      <c r="I37" s="514">
        <f t="shared" si="0"/>
        <v>1469.181</v>
      </c>
      <c r="J37" s="514">
        <f t="shared" si="1"/>
        <v>1469.181</v>
      </c>
      <c r="K37" s="979"/>
      <c r="L37" s="980"/>
      <c r="M37" s="514">
        <f t="shared" si="2"/>
        <v>159.161275</v>
      </c>
      <c r="N37" s="514">
        <f t="shared" si="3"/>
        <v>97.595595</v>
      </c>
      <c r="O37" s="514">
        <f t="shared" si="4"/>
        <v>30.78284</v>
      </c>
      <c r="P37" s="514">
        <f t="shared" si="5"/>
        <v>30.78284</v>
      </c>
      <c r="Q37" s="979"/>
      <c r="R37" s="980"/>
      <c r="S37" s="278">
        <v>150</v>
      </c>
      <c r="T37" s="519">
        <f t="shared" si="6"/>
        <v>24.425134125</v>
      </c>
      <c r="U37" s="520">
        <f t="shared" si="7"/>
        <v>1628.342275</v>
      </c>
    </row>
    <row r="38" spans="1:21" ht="12.75">
      <c r="A38" s="370">
        <v>28</v>
      </c>
      <c r="B38" s="371" t="s">
        <v>927</v>
      </c>
      <c r="C38" s="513">
        <f>'enrolment vs availed_PY'!H38</f>
        <v>97650</v>
      </c>
      <c r="D38" s="513">
        <f>'enrolment vs availed_PY'!I38</f>
        <v>14478</v>
      </c>
      <c r="E38" s="513">
        <f>'enrolment vs availed_PY'!J38</f>
        <v>0</v>
      </c>
      <c r="F38" s="513">
        <f>'enrolment vs availed_PY'!K38</f>
        <v>0</v>
      </c>
      <c r="G38" s="513">
        <f>'enrolment vs availed_PY'!L38</f>
        <v>112128</v>
      </c>
      <c r="H38" s="310">
        <v>210</v>
      </c>
      <c r="I38" s="514">
        <f t="shared" si="0"/>
        <v>2354.688</v>
      </c>
      <c r="J38" s="514">
        <f t="shared" si="1"/>
        <v>2354.688</v>
      </c>
      <c r="K38" s="979"/>
      <c r="L38" s="980"/>
      <c r="M38" s="514">
        <f t="shared" si="2"/>
        <v>255.09120000000001</v>
      </c>
      <c r="N38" s="514">
        <f t="shared" si="3"/>
        <v>156.41856</v>
      </c>
      <c r="O38" s="514">
        <f t="shared" si="4"/>
        <v>49.33632</v>
      </c>
      <c r="P38" s="514">
        <f t="shared" si="5"/>
        <v>49.33632</v>
      </c>
      <c r="Q38" s="979"/>
      <c r="R38" s="980"/>
      <c r="S38" s="278">
        <v>150</v>
      </c>
      <c r="T38" s="519">
        <f t="shared" si="6"/>
        <v>39.146688</v>
      </c>
      <c r="U38" s="520">
        <f t="shared" si="7"/>
        <v>2609.7792</v>
      </c>
    </row>
    <row r="39" spans="1:21" ht="12.75">
      <c r="A39" s="370">
        <v>29</v>
      </c>
      <c r="B39" s="371" t="s">
        <v>928</v>
      </c>
      <c r="C39" s="513">
        <f>'enrolment vs availed_PY'!H39</f>
        <v>25532</v>
      </c>
      <c r="D39" s="513">
        <f>'enrolment vs availed_PY'!I39</f>
        <v>54601</v>
      </c>
      <c r="E39" s="513">
        <f>'enrolment vs availed_PY'!J39</f>
        <v>0</v>
      </c>
      <c r="F39" s="513">
        <f>'enrolment vs availed_PY'!K39</f>
        <v>0</v>
      </c>
      <c r="G39" s="513">
        <f>'enrolment vs availed_PY'!L39</f>
        <v>80133</v>
      </c>
      <c r="H39" s="310">
        <v>210</v>
      </c>
      <c r="I39" s="514">
        <f t="shared" si="0"/>
        <v>1682.793</v>
      </c>
      <c r="J39" s="514">
        <f t="shared" si="1"/>
        <v>1682.793</v>
      </c>
      <c r="K39" s="979"/>
      <c r="L39" s="980"/>
      <c r="M39" s="514">
        <f t="shared" si="2"/>
        <v>182.302575</v>
      </c>
      <c r="N39" s="514">
        <f t="shared" si="3"/>
        <v>111.785535</v>
      </c>
      <c r="O39" s="514">
        <f t="shared" si="4"/>
        <v>35.25852</v>
      </c>
      <c r="P39" s="514">
        <f t="shared" si="5"/>
        <v>35.25852</v>
      </c>
      <c r="Q39" s="979"/>
      <c r="R39" s="980"/>
      <c r="S39" s="278">
        <v>150</v>
      </c>
      <c r="T39" s="519">
        <f t="shared" si="6"/>
        <v>27.976433625</v>
      </c>
      <c r="U39" s="520">
        <f t="shared" si="7"/>
        <v>1865.0955749999998</v>
      </c>
    </row>
    <row r="40" spans="1:21" ht="12.75">
      <c r="A40" s="370">
        <v>30</v>
      </c>
      <c r="B40" s="371" t="s">
        <v>929</v>
      </c>
      <c r="C40" s="513">
        <f>'enrolment vs availed_PY'!H40</f>
        <v>109657</v>
      </c>
      <c r="D40" s="513">
        <f>'enrolment vs availed_PY'!I40</f>
        <v>27096</v>
      </c>
      <c r="E40" s="513">
        <f>'enrolment vs availed_PY'!J40</f>
        <v>0</v>
      </c>
      <c r="F40" s="513">
        <f>'enrolment vs availed_PY'!K40</f>
        <v>0</v>
      </c>
      <c r="G40" s="513">
        <f>'enrolment vs availed_PY'!L40</f>
        <v>136753</v>
      </c>
      <c r="H40" s="310">
        <v>210</v>
      </c>
      <c r="I40" s="514">
        <f t="shared" si="0"/>
        <v>2871.813</v>
      </c>
      <c r="J40" s="514">
        <f t="shared" si="1"/>
        <v>2871.813</v>
      </c>
      <c r="K40" s="979"/>
      <c r="L40" s="980"/>
      <c r="M40" s="514">
        <f t="shared" si="2"/>
        <v>311.113075</v>
      </c>
      <c r="N40" s="514">
        <f t="shared" si="3"/>
        <v>190.770435</v>
      </c>
      <c r="O40" s="514">
        <f t="shared" si="4"/>
        <v>60.17132</v>
      </c>
      <c r="P40" s="514">
        <f t="shared" si="5"/>
        <v>60.17132</v>
      </c>
      <c r="Q40" s="979"/>
      <c r="R40" s="980"/>
      <c r="S40" s="278">
        <v>150</v>
      </c>
      <c r="T40" s="519">
        <f t="shared" si="6"/>
        <v>47.743891125000005</v>
      </c>
      <c r="U40" s="520">
        <f t="shared" si="7"/>
        <v>3182.9260750000003</v>
      </c>
    </row>
    <row r="41" spans="1:21" ht="12.75">
      <c r="A41" s="370">
        <v>31</v>
      </c>
      <c r="B41" s="371" t="s">
        <v>930</v>
      </c>
      <c r="C41" s="513">
        <f>'enrolment vs availed_PY'!H41</f>
        <v>123350</v>
      </c>
      <c r="D41" s="513">
        <f>'enrolment vs availed_PY'!I41</f>
        <v>30970</v>
      </c>
      <c r="E41" s="513">
        <f>'enrolment vs availed_PY'!J41</f>
        <v>0</v>
      </c>
      <c r="F41" s="513">
        <f>'enrolment vs availed_PY'!K41</f>
        <v>0</v>
      </c>
      <c r="G41" s="513">
        <f>'enrolment vs availed_PY'!L41</f>
        <v>154320</v>
      </c>
      <c r="H41" s="310">
        <v>210</v>
      </c>
      <c r="I41" s="514">
        <f t="shared" si="0"/>
        <v>3240.72</v>
      </c>
      <c r="J41" s="514">
        <f t="shared" si="1"/>
        <v>3240.72</v>
      </c>
      <c r="K41" s="979"/>
      <c r="L41" s="980"/>
      <c r="M41" s="514">
        <f t="shared" si="2"/>
        <v>351.078</v>
      </c>
      <c r="N41" s="514">
        <f t="shared" si="3"/>
        <v>215.2764</v>
      </c>
      <c r="O41" s="514">
        <f t="shared" si="4"/>
        <v>67.9008</v>
      </c>
      <c r="P41" s="514">
        <f t="shared" si="5"/>
        <v>67.9008</v>
      </c>
      <c r="Q41" s="979"/>
      <c r="R41" s="980"/>
      <c r="S41" s="278">
        <v>150</v>
      </c>
      <c r="T41" s="519">
        <f t="shared" si="6"/>
        <v>53.87697</v>
      </c>
      <c r="U41" s="520">
        <f t="shared" si="7"/>
        <v>3591.798</v>
      </c>
    </row>
    <row r="42" spans="1:21" ht="12.75">
      <c r="A42" s="370">
        <v>32</v>
      </c>
      <c r="B42" s="371" t="s">
        <v>931</v>
      </c>
      <c r="C42" s="513">
        <f>'enrolment vs availed_PY'!H42</f>
        <v>42369</v>
      </c>
      <c r="D42" s="513">
        <f>'enrolment vs availed_PY'!I42</f>
        <v>46754</v>
      </c>
      <c r="E42" s="513">
        <f>'enrolment vs availed_PY'!J42</f>
        <v>0</v>
      </c>
      <c r="F42" s="513">
        <f>'enrolment vs availed_PY'!K42</f>
        <v>0</v>
      </c>
      <c r="G42" s="513">
        <f>'enrolment vs availed_PY'!L42</f>
        <v>89123</v>
      </c>
      <c r="H42" s="310">
        <v>210</v>
      </c>
      <c r="I42" s="514">
        <f t="shared" si="0"/>
        <v>1871.583</v>
      </c>
      <c r="J42" s="514">
        <f t="shared" si="1"/>
        <v>1871.583</v>
      </c>
      <c r="K42" s="979"/>
      <c r="L42" s="980"/>
      <c r="M42" s="514">
        <f t="shared" si="2"/>
        <v>202.754825</v>
      </c>
      <c r="N42" s="514">
        <f t="shared" si="3"/>
        <v>124.326585</v>
      </c>
      <c r="O42" s="514">
        <f t="shared" si="4"/>
        <v>39.21412</v>
      </c>
      <c r="P42" s="514">
        <f t="shared" si="5"/>
        <v>39.21412</v>
      </c>
      <c r="Q42" s="979"/>
      <c r="R42" s="980"/>
      <c r="S42" s="278">
        <v>150</v>
      </c>
      <c r="T42" s="519">
        <f t="shared" si="6"/>
        <v>31.115067375000002</v>
      </c>
      <c r="U42" s="520">
        <f t="shared" si="7"/>
        <v>2074.337825</v>
      </c>
    </row>
    <row r="43" spans="1:21" ht="12.75">
      <c r="A43" s="372"/>
      <c r="B43" s="373" t="s">
        <v>85</v>
      </c>
      <c r="C43" s="513">
        <f>'enrolment vs availed_PY'!H43</f>
        <v>1765431</v>
      </c>
      <c r="D43" s="513">
        <f>'enrolment vs availed_PY'!I43</f>
        <v>659612</v>
      </c>
      <c r="E43" s="513">
        <f>'enrolment vs availed_PY'!J43</f>
        <v>0</v>
      </c>
      <c r="F43" s="513">
        <f>'enrolment vs availed_PY'!K43</f>
        <v>0</v>
      </c>
      <c r="G43" s="513">
        <f>'enrolment vs availed_PY'!L43</f>
        <v>2425043</v>
      </c>
      <c r="H43" s="310">
        <v>210</v>
      </c>
      <c r="I43" s="514">
        <f t="shared" si="0"/>
        <v>50925.903</v>
      </c>
      <c r="J43" s="514">
        <f t="shared" si="1"/>
        <v>50925.903</v>
      </c>
      <c r="K43" s="981"/>
      <c r="L43" s="982"/>
      <c r="M43" s="514">
        <f t="shared" si="2"/>
        <v>5516.972825000001</v>
      </c>
      <c r="N43" s="514">
        <f t="shared" si="3"/>
        <v>3382.934985</v>
      </c>
      <c r="O43" s="514">
        <f t="shared" si="4"/>
        <v>1067.01892</v>
      </c>
      <c r="P43" s="514">
        <f t="shared" si="5"/>
        <v>1067.01892</v>
      </c>
      <c r="Q43" s="981"/>
      <c r="R43" s="982"/>
      <c r="S43" s="278">
        <v>150</v>
      </c>
      <c r="T43" s="519">
        <f t="shared" si="6"/>
        <v>846.6431373749999</v>
      </c>
      <c r="U43" s="520">
        <f t="shared" si="7"/>
        <v>56442.875824999996</v>
      </c>
    </row>
    <row r="44" spans="1:20" ht="12.75">
      <c r="A44" s="281"/>
      <c r="B44" s="281"/>
      <c r="C44" s="281"/>
      <c r="D44" s="281"/>
      <c r="E44" s="281"/>
      <c r="F44" s="281"/>
      <c r="G44" s="281"/>
      <c r="H44" s="281"/>
      <c r="I44" s="273"/>
      <c r="J44" s="273"/>
      <c r="K44" s="273"/>
      <c r="L44" s="273"/>
      <c r="M44" s="273"/>
      <c r="N44" s="273"/>
      <c r="O44" s="273"/>
      <c r="P44" s="273"/>
      <c r="Q44" s="273"/>
      <c r="R44" s="273"/>
      <c r="S44" s="273"/>
      <c r="T44" s="273"/>
    </row>
    <row r="45" spans="1:20" ht="12.75">
      <c r="A45" s="282" t="s">
        <v>8</v>
      </c>
      <c r="B45" s="283"/>
      <c r="C45" s="283"/>
      <c r="D45" s="281"/>
      <c r="E45" s="281"/>
      <c r="F45" s="281"/>
      <c r="G45" s="281"/>
      <c r="H45" s="281"/>
      <c r="I45" s="273"/>
      <c r="J45" s="273"/>
      <c r="K45" s="273"/>
      <c r="L45" s="273"/>
      <c r="M45" s="273"/>
      <c r="N45" s="273"/>
      <c r="O45" s="273"/>
      <c r="P45" s="273"/>
      <c r="Q45" s="273"/>
      <c r="R45" s="273"/>
      <c r="S45" s="273"/>
      <c r="T45" s="273"/>
    </row>
    <row r="46" spans="1:20" ht="15">
      <c r="A46" s="284" t="s">
        <v>9</v>
      </c>
      <c r="B46" s="284"/>
      <c r="C46" s="284"/>
      <c r="I46" s="273"/>
      <c r="J46" s="273"/>
      <c r="K46" s="14"/>
      <c r="L46" s="396"/>
      <c r="M46" s="907" t="s">
        <v>952</v>
      </c>
      <c r="N46" s="907"/>
      <c r="O46" s="907"/>
      <c r="P46" s="907"/>
      <c r="Q46" s="273"/>
      <c r="R46" s="273"/>
      <c r="S46" s="273"/>
      <c r="T46" s="273"/>
    </row>
    <row r="47" spans="1:20" ht="15">
      <c r="A47" s="284" t="s">
        <v>10</v>
      </c>
      <c r="B47" s="284"/>
      <c r="C47" s="284"/>
      <c r="I47" s="273"/>
      <c r="J47" s="273"/>
      <c r="K47" s="14"/>
      <c r="L47" s="396"/>
      <c r="M47" s="907" t="s">
        <v>953</v>
      </c>
      <c r="N47" s="907"/>
      <c r="O47" s="907"/>
      <c r="P47" s="907"/>
      <c r="Q47" s="273"/>
      <c r="R47" s="273"/>
      <c r="S47" s="273"/>
      <c r="T47" s="273"/>
    </row>
    <row r="48" spans="1:20" ht="15">
      <c r="A48" s="284"/>
      <c r="B48" s="284"/>
      <c r="C48" s="284"/>
      <c r="I48" s="273"/>
      <c r="J48" s="273"/>
      <c r="K48" s="14"/>
      <c r="L48" s="397"/>
      <c r="M48" s="397"/>
      <c r="N48" s="397"/>
      <c r="O48" s="220"/>
      <c r="P48" s="220"/>
      <c r="Q48" s="273"/>
      <c r="R48" s="273"/>
      <c r="S48" s="273"/>
      <c r="T48" s="273"/>
    </row>
    <row r="49" spans="1:20" ht="15">
      <c r="A49" s="284"/>
      <c r="B49" s="284"/>
      <c r="C49" s="284"/>
      <c r="I49" s="42" t="s">
        <v>954</v>
      </c>
      <c r="J49" s="42"/>
      <c r="K49" s="14"/>
      <c r="N49" s="42"/>
      <c r="O49" s="210"/>
      <c r="P49" s="210"/>
      <c r="Q49" s="273"/>
      <c r="R49" s="273"/>
      <c r="S49" s="273"/>
      <c r="T49" s="273"/>
    </row>
    <row r="50" spans="1:20" ht="16.5" customHeight="1">
      <c r="A50" s="284" t="s">
        <v>12</v>
      </c>
      <c r="H50" s="284"/>
      <c r="I50" s="273"/>
      <c r="J50" s="284"/>
      <c r="K50" s="14"/>
      <c r="L50" s="396"/>
      <c r="M50" s="907" t="s">
        <v>955</v>
      </c>
      <c r="N50" s="907"/>
      <c r="O50" s="907"/>
      <c r="P50" s="907"/>
      <c r="Q50" s="284"/>
      <c r="R50" s="983"/>
      <c r="S50" s="983"/>
      <c r="T50" s="284"/>
    </row>
    <row r="51" spans="9:20" ht="12.75" customHeight="1">
      <c r="I51" s="284"/>
      <c r="J51" s="983"/>
      <c r="K51" s="983"/>
      <c r="L51" s="983"/>
      <c r="M51" s="983"/>
      <c r="N51" s="983"/>
      <c r="O51" s="983"/>
      <c r="P51" s="983"/>
      <c r="Q51" s="983"/>
      <c r="R51" s="983"/>
      <c r="S51" s="983"/>
      <c r="T51" s="983"/>
    </row>
    <row r="52" spans="9:20" ht="12.75" customHeight="1">
      <c r="I52" s="983"/>
      <c r="J52" s="983"/>
      <c r="K52" s="983"/>
      <c r="L52" s="983"/>
      <c r="M52" s="983"/>
      <c r="N52" s="983"/>
      <c r="O52" s="983"/>
      <c r="P52" s="983"/>
      <c r="Q52" s="983"/>
      <c r="R52" s="983"/>
      <c r="S52" s="983"/>
      <c r="T52" s="983"/>
    </row>
    <row r="53" spans="1:20" ht="12.75">
      <c r="A53" s="284"/>
      <c r="B53" s="284"/>
      <c r="I53" s="273"/>
      <c r="J53" s="284"/>
      <c r="K53" s="284"/>
      <c r="L53" s="284"/>
      <c r="M53" s="284"/>
      <c r="N53" s="284"/>
      <c r="O53" s="284"/>
      <c r="P53" s="284"/>
      <c r="Q53" s="284"/>
      <c r="R53" s="284"/>
      <c r="S53" s="284"/>
      <c r="T53" s="284"/>
    </row>
    <row r="55" spans="1:20" ht="12.75">
      <c r="A55" s="987"/>
      <c r="B55" s="987"/>
      <c r="C55" s="987"/>
      <c r="D55" s="987"/>
      <c r="E55" s="987"/>
      <c r="F55" s="987"/>
      <c r="G55" s="987"/>
      <c r="H55" s="987"/>
      <c r="I55" s="987"/>
      <c r="J55" s="987"/>
      <c r="K55" s="987"/>
      <c r="L55" s="987"/>
      <c r="M55" s="987"/>
      <c r="N55" s="987"/>
      <c r="O55" s="987"/>
      <c r="P55" s="987"/>
      <c r="Q55" s="987"/>
      <c r="R55" s="987"/>
      <c r="S55" s="987"/>
      <c r="T55" s="987"/>
    </row>
  </sheetData>
  <sheetProtection/>
  <mergeCells count="24">
    <mergeCell ref="A55:T55"/>
    <mergeCell ref="L7:T7"/>
    <mergeCell ref="A8:A9"/>
    <mergeCell ref="B8:B9"/>
    <mergeCell ref="C8:G8"/>
    <mergeCell ref="A7:B7"/>
    <mergeCell ref="H8:H9"/>
    <mergeCell ref="J51:T51"/>
    <mergeCell ref="I52:T52"/>
    <mergeCell ref="I8:L8"/>
    <mergeCell ref="R50:S50"/>
    <mergeCell ref="A4:T5"/>
    <mergeCell ref="A2:T2"/>
    <mergeCell ref="A3:T3"/>
    <mergeCell ref="M47:P47"/>
    <mergeCell ref="M50:P50"/>
    <mergeCell ref="G1:I1"/>
    <mergeCell ref="A6:T6"/>
    <mergeCell ref="Q1:T1"/>
    <mergeCell ref="M8:R8"/>
    <mergeCell ref="S8:T8"/>
    <mergeCell ref="M46:P46"/>
    <mergeCell ref="K11:L43"/>
    <mergeCell ref="Q11:R43"/>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8" r:id="rId1"/>
</worksheet>
</file>

<file path=xl/worksheets/sheet58.xml><?xml version="1.0" encoding="utf-8"?>
<worksheet xmlns="http://schemas.openxmlformats.org/spreadsheetml/2006/main" xmlns:r="http://schemas.openxmlformats.org/officeDocument/2006/relationships">
  <sheetPr>
    <pageSetUpPr fitToPage="1"/>
  </sheetPr>
  <dimension ref="A1:U55"/>
  <sheetViews>
    <sheetView view="pageBreakPreview" zoomScaleNormal="70" zoomScaleSheetLayoutView="100" zoomScalePageLayoutView="0" workbookViewId="0" topLeftCell="A25">
      <selection activeCell="J51" sqref="J51:T51"/>
    </sheetView>
  </sheetViews>
  <sheetFormatPr defaultColWidth="9.140625" defaultRowHeight="12.75"/>
  <cols>
    <col min="1" max="1" width="5.57421875" style="273" customWidth="1"/>
    <col min="2" max="2" width="14.7109375" style="273" customWidth="1"/>
    <col min="3" max="3" width="10.28125" style="273" customWidth="1"/>
    <col min="4" max="4" width="8.421875" style="273" customWidth="1"/>
    <col min="5" max="6" width="9.8515625" style="273" customWidth="1"/>
    <col min="7" max="7" width="10.8515625" style="273" customWidth="1"/>
    <col min="8" max="8" width="12.8515625" style="273" customWidth="1"/>
    <col min="9" max="9" width="9.8515625" style="260" customWidth="1"/>
    <col min="10" max="10" width="10.140625" style="260" customWidth="1"/>
    <col min="11" max="11" width="8.00390625" style="260" customWidth="1"/>
    <col min="12" max="12" width="8.140625" style="260" customWidth="1"/>
    <col min="13" max="13" width="9.28125" style="260" customWidth="1"/>
    <col min="14" max="14" width="8.8515625" style="260" customWidth="1"/>
    <col min="15" max="15" width="9.8515625" style="260" customWidth="1"/>
    <col min="16" max="18" width="8.140625" style="260" customWidth="1"/>
    <col min="19" max="19" width="13.140625" style="260" customWidth="1"/>
    <col min="20" max="20" width="12.57421875" style="260" customWidth="1"/>
    <col min="21" max="21" width="10.28125" style="260" hidden="1" customWidth="1"/>
    <col min="22" max="16384" width="9.140625" style="260" customWidth="1"/>
  </cols>
  <sheetData>
    <row r="1" spans="7:20" ht="12.75" customHeight="1">
      <c r="G1" s="974"/>
      <c r="H1" s="974"/>
      <c r="I1" s="974"/>
      <c r="J1" s="273"/>
      <c r="K1" s="273"/>
      <c r="L1" s="273"/>
      <c r="M1" s="273"/>
      <c r="N1" s="273"/>
      <c r="O1" s="273"/>
      <c r="P1" s="273"/>
      <c r="Q1" s="273"/>
      <c r="R1" s="273"/>
      <c r="S1" s="976" t="s">
        <v>525</v>
      </c>
      <c r="T1" s="976"/>
    </row>
    <row r="2" spans="1:20" ht="15.75">
      <c r="A2" s="985" t="s">
        <v>0</v>
      </c>
      <c r="B2" s="985"/>
      <c r="C2" s="985"/>
      <c r="D2" s="985"/>
      <c r="E2" s="985"/>
      <c r="F2" s="985"/>
      <c r="G2" s="985"/>
      <c r="H2" s="985"/>
      <c r="I2" s="985"/>
      <c r="J2" s="985"/>
      <c r="K2" s="985"/>
      <c r="L2" s="985"/>
      <c r="M2" s="985"/>
      <c r="N2" s="985"/>
      <c r="O2" s="985"/>
      <c r="P2" s="985"/>
      <c r="Q2" s="985"/>
      <c r="R2" s="985"/>
      <c r="S2" s="985"/>
      <c r="T2" s="985"/>
    </row>
    <row r="3" spans="1:20" ht="18">
      <c r="A3" s="986" t="s">
        <v>690</v>
      </c>
      <c r="B3" s="986"/>
      <c r="C3" s="986"/>
      <c r="D3" s="986"/>
      <c r="E3" s="986"/>
      <c r="F3" s="986"/>
      <c r="G3" s="986"/>
      <c r="H3" s="986"/>
      <c r="I3" s="986"/>
      <c r="J3" s="986"/>
      <c r="K3" s="986"/>
      <c r="L3" s="986"/>
      <c r="M3" s="986"/>
      <c r="N3" s="986"/>
      <c r="O3" s="986"/>
      <c r="P3" s="986"/>
      <c r="Q3" s="986"/>
      <c r="R3" s="986"/>
      <c r="S3" s="986"/>
      <c r="T3" s="986"/>
    </row>
    <row r="4" spans="1:20" ht="12.75" customHeight="1">
      <c r="A4" s="984" t="s">
        <v>698</v>
      </c>
      <c r="B4" s="984"/>
      <c r="C4" s="984"/>
      <c r="D4" s="984"/>
      <c r="E4" s="984"/>
      <c r="F4" s="984"/>
      <c r="G4" s="984"/>
      <c r="H4" s="984"/>
      <c r="I4" s="984"/>
      <c r="J4" s="984"/>
      <c r="K4" s="984"/>
      <c r="L4" s="984"/>
      <c r="M4" s="984"/>
      <c r="N4" s="984"/>
      <c r="O4" s="984"/>
      <c r="P4" s="984"/>
      <c r="Q4" s="984"/>
      <c r="R4" s="984"/>
      <c r="S4" s="984"/>
      <c r="T4" s="984"/>
    </row>
    <row r="5" spans="1:20" s="261" customFormat="1" ht="7.5" customHeight="1">
      <c r="A5" s="984"/>
      <c r="B5" s="984"/>
      <c r="C5" s="984"/>
      <c r="D5" s="984"/>
      <c r="E5" s="984"/>
      <c r="F5" s="984"/>
      <c r="G5" s="984"/>
      <c r="H5" s="984"/>
      <c r="I5" s="984"/>
      <c r="J5" s="984"/>
      <c r="K5" s="984"/>
      <c r="L5" s="984"/>
      <c r="M5" s="984"/>
      <c r="N5" s="984"/>
      <c r="O5" s="984"/>
      <c r="P5" s="984"/>
      <c r="Q5" s="984"/>
      <c r="R5" s="984"/>
      <c r="S5" s="984"/>
      <c r="T5" s="984"/>
    </row>
    <row r="6" spans="1:20" ht="12.75">
      <c r="A6" s="975"/>
      <c r="B6" s="975"/>
      <c r="C6" s="975"/>
      <c r="D6" s="975"/>
      <c r="E6" s="975"/>
      <c r="F6" s="975"/>
      <c r="G6" s="975"/>
      <c r="H6" s="975"/>
      <c r="I6" s="975"/>
      <c r="J6" s="975"/>
      <c r="K6" s="975"/>
      <c r="L6" s="975"/>
      <c r="M6" s="975"/>
      <c r="N6" s="975"/>
      <c r="O6" s="975"/>
      <c r="P6" s="975"/>
      <c r="Q6" s="975"/>
      <c r="R6" s="975"/>
      <c r="S6" s="975"/>
      <c r="T6" s="975"/>
    </row>
    <row r="7" spans="1:20" ht="12.75">
      <c r="A7" s="992" t="s">
        <v>1011</v>
      </c>
      <c r="B7" s="992"/>
      <c r="H7" s="307"/>
      <c r="I7" s="273"/>
      <c r="J7" s="273"/>
      <c r="K7" s="273"/>
      <c r="L7" s="988"/>
      <c r="M7" s="988"/>
      <c r="N7" s="988"/>
      <c r="O7" s="988"/>
      <c r="P7" s="988"/>
      <c r="Q7" s="988"/>
      <c r="R7" s="988"/>
      <c r="S7" s="988"/>
      <c r="T7" s="988"/>
    </row>
    <row r="8" spans="1:20" ht="52.5" customHeight="1">
      <c r="A8" s="873" t="s">
        <v>2</v>
      </c>
      <c r="B8" s="873" t="s">
        <v>3</v>
      </c>
      <c r="C8" s="989" t="s">
        <v>477</v>
      </c>
      <c r="D8" s="990"/>
      <c r="E8" s="990"/>
      <c r="F8" s="990"/>
      <c r="G8" s="991"/>
      <c r="H8" s="993" t="s">
        <v>80</v>
      </c>
      <c r="I8" s="989" t="s">
        <v>81</v>
      </c>
      <c r="J8" s="990"/>
      <c r="K8" s="990"/>
      <c r="L8" s="991"/>
      <c r="M8" s="873" t="s">
        <v>642</v>
      </c>
      <c r="N8" s="873"/>
      <c r="O8" s="873"/>
      <c r="P8" s="873"/>
      <c r="Q8" s="873"/>
      <c r="R8" s="873"/>
      <c r="S8" s="977" t="s">
        <v>838</v>
      </c>
      <c r="T8" s="977"/>
    </row>
    <row r="9" spans="1:20" ht="44.25" customHeight="1">
      <c r="A9" s="873"/>
      <c r="B9" s="873"/>
      <c r="C9" s="308" t="s">
        <v>5</v>
      </c>
      <c r="D9" s="308" t="s">
        <v>6</v>
      </c>
      <c r="E9" s="308" t="s">
        <v>345</v>
      </c>
      <c r="F9" s="309" t="s">
        <v>95</v>
      </c>
      <c r="G9" s="309" t="s">
        <v>217</v>
      </c>
      <c r="H9" s="994"/>
      <c r="I9" s="325" t="s">
        <v>85</v>
      </c>
      <c r="J9" s="325" t="s">
        <v>18</v>
      </c>
      <c r="K9" s="325" t="s">
        <v>38</v>
      </c>
      <c r="L9" s="325" t="s">
        <v>677</v>
      </c>
      <c r="M9" s="333" t="s">
        <v>16</v>
      </c>
      <c r="N9" s="515" t="s">
        <v>997</v>
      </c>
      <c r="O9" s="515" t="s">
        <v>998</v>
      </c>
      <c r="P9" s="515" t="s">
        <v>999</v>
      </c>
      <c r="Q9" s="333" t="s">
        <v>646</v>
      </c>
      <c r="R9" s="333" t="s">
        <v>647</v>
      </c>
      <c r="S9" s="344" t="s">
        <v>850</v>
      </c>
      <c r="T9" s="344" t="s">
        <v>848</v>
      </c>
    </row>
    <row r="10" spans="1:20" s="340" customFormat="1" ht="12.75">
      <c r="A10" s="339">
        <v>1</v>
      </c>
      <c r="B10" s="339">
        <v>2</v>
      </c>
      <c r="C10" s="339">
        <v>3</v>
      </c>
      <c r="D10" s="339">
        <v>4</v>
      </c>
      <c r="E10" s="339">
        <v>5</v>
      </c>
      <c r="F10" s="339">
        <v>6</v>
      </c>
      <c r="G10" s="339">
        <v>7</v>
      </c>
      <c r="H10" s="339">
        <v>8</v>
      </c>
      <c r="I10" s="339">
        <v>9</v>
      </c>
      <c r="J10" s="339">
        <v>10</v>
      </c>
      <c r="K10" s="339">
        <v>11</v>
      </c>
      <c r="L10" s="339">
        <v>12</v>
      </c>
      <c r="M10" s="339">
        <v>13</v>
      </c>
      <c r="N10" s="339">
        <v>14</v>
      </c>
      <c r="O10" s="339">
        <v>15</v>
      </c>
      <c r="P10" s="339">
        <v>16</v>
      </c>
      <c r="Q10" s="339">
        <v>17</v>
      </c>
      <c r="R10" s="339">
        <v>18</v>
      </c>
      <c r="S10" s="339">
        <v>19</v>
      </c>
      <c r="T10" s="339">
        <v>20</v>
      </c>
    </row>
    <row r="11" spans="1:21" ht="12.75">
      <c r="A11" s="370">
        <v>1</v>
      </c>
      <c r="B11" s="371" t="s">
        <v>900</v>
      </c>
      <c r="C11" s="278">
        <f>'enrolment vs availed_UPY'!H11</f>
        <v>26243</v>
      </c>
      <c r="D11" s="278">
        <f>'enrolment vs availed_UPY'!I11</f>
        <v>3677</v>
      </c>
      <c r="E11" s="278">
        <v>0</v>
      </c>
      <c r="F11" s="278">
        <v>0</v>
      </c>
      <c r="G11" s="278">
        <f>SUM(C11:F11)</f>
        <v>29920</v>
      </c>
      <c r="H11" s="310">
        <v>220</v>
      </c>
      <c r="I11" s="514">
        <f>G11*150*H11/1000000</f>
        <v>987.36</v>
      </c>
      <c r="J11" s="514">
        <f>I11</f>
        <v>987.36</v>
      </c>
      <c r="K11" s="863" t="s">
        <v>956</v>
      </c>
      <c r="L11" s="978"/>
      <c r="M11" s="514">
        <f>N11+O11+P11</f>
        <v>68.9656</v>
      </c>
      <c r="N11" s="514">
        <f>G11*15*95/1000000</f>
        <v>42.636</v>
      </c>
      <c r="O11" s="514">
        <f>G11*20*22/1000000</f>
        <v>13.1648</v>
      </c>
      <c r="P11" s="514">
        <f>G11*20*22/1000000</f>
        <v>13.1648</v>
      </c>
      <c r="Q11" s="863" t="s">
        <v>956</v>
      </c>
      <c r="R11" s="978"/>
      <c r="S11" s="278">
        <v>150</v>
      </c>
      <c r="T11" s="519">
        <f aca="true" t="shared" si="0" ref="T11:T43">U11*1500/100000</f>
        <v>15.844884000000002</v>
      </c>
      <c r="U11" s="521">
        <f>J11+M11</f>
        <v>1056.3256000000001</v>
      </c>
    </row>
    <row r="12" spans="1:21" ht="12.75">
      <c r="A12" s="370">
        <v>2</v>
      </c>
      <c r="B12" s="371" t="s">
        <v>901</v>
      </c>
      <c r="C12" s="278">
        <f>'enrolment vs availed_UPY'!H12</f>
        <v>20147</v>
      </c>
      <c r="D12" s="278">
        <f>'enrolment vs availed_UPY'!I12</f>
        <v>26510</v>
      </c>
      <c r="E12" s="278">
        <v>0</v>
      </c>
      <c r="F12" s="278">
        <v>0</v>
      </c>
      <c r="G12" s="278">
        <f aca="true" t="shared" si="1" ref="G12:G43">SUM(C12:F12)</f>
        <v>46657</v>
      </c>
      <c r="H12" s="310">
        <v>220</v>
      </c>
      <c r="I12" s="514">
        <f aca="true" t="shared" si="2" ref="I12:I43">G12*150*H12/1000000</f>
        <v>1539.681</v>
      </c>
      <c r="J12" s="514">
        <f aca="true" t="shared" si="3" ref="J12:J43">I12</f>
        <v>1539.681</v>
      </c>
      <c r="K12" s="979"/>
      <c r="L12" s="980"/>
      <c r="M12" s="514">
        <f aca="true" t="shared" si="4" ref="M12:M43">N12+O12+P12</f>
        <v>107.544385</v>
      </c>
      <c r="N12" s="514">
        <f aca="true" t="shared" si="5" ref="N12:N43">G12*15*95/1000000</f>
        <v>66.486225</v>
      </c>
      <c r="O12" s="514">
        <f aca="true" t="shared" si="6" ref="O12:O43">G12*20*22/1000000</f>
        <v>20.52908</v>
      </c>
      <c r="P12" s="514">
        <f aca="true" t="shared" si="7" ref="P12:P43">G12*20*22/1000000</f>
        <v>20.52908</v>
      </c>
      <c r="Q12" s="979"/>
      <c r="R12" s="980"/>
      <c r="S12" s="278">
        <v>150</v>
      </c>
      <c r="T12" s="519">
        <f t="shared" si="0"/>
        <v>24.708380775000002</v>
      </c>
      <c r="U12" s="521">
        <f aca="true" t="shared" si="8" ref="U12:U43">J12+M12</f>
        <v>1647.225385</v>
      </c>
    </row>
    <row r="13" spans="1:21" ht="12.75">
      <c r="A13" s="370">
        <v>3</v>
      </c>
      <c r="B13" s="371" t="s">
        <v>902</v>
      </c>
      <c r="C13" s="278">
        <f>'enrolment vs availed_UPY'!H13</f>
        <v>41242</v>
      </c>
      <c r="D13" s="278">
        <f>'enrolment vs availed_UPY'!I13</f>
        <v>8670</v>
      </c>
      <c r="E13" s="278">
        <v>0</v>
      </c>
      <c r="F13" s="278">
        <v>0</v>
      </c>
      <c r="G13" s="278">
        <f t="shared" si="1"/>
        <v>49912</v>
      </c>
      <c r="H13" s="310">
        <v>220</v>
      </c>
      <c r="I13" s="514">
        <f t="shared" si="2"/>
        <v>1647.096</v>
      </c>
      <c r="J13" s="514">
        <f t="shared" si="3"/>
        <v>1647.096</v>
      </c>
      <c r="K13" s="979"/>
      <c r="L13" s="980"/>
      <c r="M13" s="514">
        <f t="shared" si="4"/>
        <v>115.04716</v>
      </c>
      <c r="N13" s="514">
        <f t="shared" si="5"/>
        <v>71.1246</v>
      </c>
      <c r="O13" s="514">
        <f t="shared" si="6"/>
        <v>21.96128</v>
      </c>
      <c r="P13" s="514">
        <f t="shared" si="7"/>
        <v>21.96128</v>
      </c>
      <c r="Q13" s="979"/>
      <c r="R13" s="980"/>
      <c r="S13" s="278">
        <v>150</v>
      </c>
      <c r="T13" s="519">
        <f t="shared" si="0"/>
        <v>26.4321474</v>
      </c>
      <c r="U13" s="521">
        <f t="shared" si="8"/>
        <v>1762.14316</v>
      </c>
    </row>
    <row r="14" spans="1:21" ht="12.75">
      <c r="A14" s="370">
        <v>4</v>
      </c>
      <c r="B14" s="371" t="s">
        <v>903</v>
      </c>
      <c r="C14" s="278">
        <f>'enrolment vs availed_UPY'!H14</f>
        <v>72404</v>
      </c>
      <c r="D14" s="278">
        <f>'enrolment vs availed_UPY'!I14</f>
        <v>19365</v>
      </c>
      <c r="E14" s="278">
        <v>0</v>
      </c>
      <c r="F14" s="278">
        <v>0</v>
      </c>
      <c r="G14" s="278">
        <f t="shared" si="1"/>
        <v>91769</v>
      </c>
      <c r="H14" s="310">
        <v>220</v>
      </c>
      <c r="I14" s="514">
        <f t="shared" si="2"/>
        <v>3028.377</v>
      </c>
      <c r="J14" s="514">
        <f t="shared" si="3"/>
        <v>3028.377</v>
      </c>
      <c r="K14" s="979"/>
      <c r="L14" s="980"/>
      <c r="M14" s="514">
        <f t="shared" si="4"/>
        <v>211.52754499999998</v>
      </c>
      <c r="N14" s="514">
        <f t="shared" si="5"/>
        <v>130.770825</v>
      </c>
      <c r="O14" s="514">
        <f t="shared" si="6"/>
        <v>40.37836</v>
      </c>
      <c r="P14" s="514">
        <f t="shared" si="7"/>
        <v>40.37836</v>
      </c>
      <c r="Q14" s="979"/>
      <c r="R14" s="980"/>
      <c r="S14" s="278">
        <v>150</v>
      </c>
      <c r="T14" s="519">
        <f t="shared" si="0"/>
        <v>48.598568175</v>
      </c>
      <c r="U14" s="521">
        <f t="shared" si="8"/>
        <v>3239.904545</v>
      </c>
    </row>
    <row r="15" spans="1:21" ht="12.75">
      <c r="A15" s="370">
        <v>5</v>
      </c>
      <c r="B15" s="371" t="s">
        <v>904</v>
      </c>
      <c r="C15" s="278">
        <f>'enrolment vs availed_UPY'!H15</f>
        <v>69113</v>
      </c>
      <c r="D15" s="278">
        <f>'enrolment vs availed_UPY'!I15</f>
        <v>1695</v>
      </c>
      <c r="E15" s="278">
        <v>0</v>
      </c>
      <c r="F15" s="278">
        <v>0</v>
      </c>
      <c r="G15" s="278">
        <f t="shared" si="1"/>
        <v>70808</v>
      </c>
      <c r="H15" s="310">
        <v>220</v>
      </c>
      <c r="I15" s="514">
        <f t="shared" si="2"/>
        <v>2336.664</v>
      </c>
      <c r="J15" s="514">
        <f t="shared" si="3"/>
        <v>2336.664</v>
      </c>
      <c r="K15" s="979"/>
      <c r="L15" s="980"/>
      <c r="M15" s="514">
        <f t="shared" si="4"/>
        <v>163.21244</v>
      </c>
      <c r="N15" s="514">
        <f t="shared" si="5"/>
        <v>100.9014</v>
      </c>
      <c r="O15" s="514">
        <f t="shared" si="6"/>
        <v>31.15552</v>
      </c>
      <c r="P15" s="514">
        <f t="shared" si="7"/>
        <v>31.15552</v>
      </c>
      <c r="Q15" s="979"/>
      <c r="R15" s="980"/>
      <c r="S15" s="278">
        <v>150</v>
      </c>
      <c r="T15" s="519">
        <f t="shared" si="0"/>
        <v>37.4981466</v>
      </c>
      <c r="U15" s="521">
        <f t="shared" si="8"/>
        <v>2499.87644</v>
      </c>
    </row>
    <row r="16" spans="1:21" ht="12.75">
      <c r="A16" s="370">
        <v>6</v>
      </c>
      <c r="B16" s="371" t="s">
        <v>905</v>
      </c>
      <c r="C16" s="278">
        <f>'enrolment vs availed_UPY'!H16</f>
        <v>39613</v>
      </c>
      <c r="D16" s="278">
        <f>'enrolment vs availed_UPY'!I16</f>
        <v>15354</v>
      </c>
      <c r="E16" s="278">
        <v>0</v>
      </c>
      <c r="F16" s="278">
        <v>0</v>
      </c>
      <c r="G16" s="278">
        <f t="shared" si="1"/>
        <v>54967</v>
      </c>
      <c r="H16" s="310">
        <v>220</v>
      </c>
      <c r="I16" s="514">
        <f t="shared" si="2"/>
        <v>1813.911</v>
      </c>
      <c r="J16" s="514">
        <f t="shared" si="3"/>
        <v>1813.911</v>
      </c>
      <c r="K16" s="979"/>
      <c r="L16" s="980"/>
      <c r="M16" s="514">
        <f t="shared" si="4"/>
        <v>126.69893499999999</v>
      </c>
      <c r="N16" s="514">
        <f t="shared" si="5"/>
        <v>78.327975</v>
      </c>
      <c r="O16" s="514">
        <f t="shared" si="6"/>
        <v>24.18548</v>
      </c>
      <c r="P16" s="514">
        <f t="shared" si="7"/>
        <v>24.18548</v>
      </c>
      <c r="Q16" s="979"/>
      <c r="R16" s="980"/>
      <c r="S16" s="278">
        <v>150</v>
      </c>
      <c r="T16" s="519">
        <f t="shared" si="0"/>
        <v>29.109149024999997</v>
      </c>
      <c r="U16" s="521">
        <f t="shared" si="8"/>
        <v>1940.609935</v>
      </c>
    </row>
    <row r="17" spans="1:21" ht="12.75">
      <c r="A17" s="370">
        <v>7</v>
      </c>
      <c r="B17" s="371" t="s">
        <v>906</v>
      </c>
      <c r="C17" s="278">
        <f>'enrolment vs availed_UPY'!H17</f>
        <v>39104</v>
      </c>
      <c r="D17" s="278">
        <f>'enrolment vs availed_UPY'!I17</f>
        <v>5317</v>
      </c>
      <c r="E17" s="278">
        <v>0</v>
      </c>
      <c r="F17" s="278">
        <v>0</v>
      </c>
      <c r="G17" s="278">
        <f t="shared" si="1"/>
        <v>44421</v>
      </c>
      <c r="H17" s="310">
        <v>220</v>
      </c>
      <c r="I17" s="514">
        <f t="shared" si="2"/>
        <v>1465.893</v>
      </c>
      <c r="J17" s="514">
        <f t="shared" si="3"/>
        <v>1465.893</v>
      </c>
      <c r="K17" s="979"/>
      <c r="L17" s="980"/>
      <c r="M17" s="514">
        <f t="shared" si="4"/>
        <v>102.39040500000002</v>
      </c>
      <c r="N17" s="514">
        <f t="shared" si="5"/>
        <v>63.299925</v>
      </c>
      <c r="O17" s="514">
        <f t="shared" si="6"/>
        <v>19.54524</v>
      </c>
      <c r="P17" s="514">
        <f t="shared" si="7"/>
        <v>19.54524</v>
      </c>
      <c r="Q17" s="979"/>
      <c r="R17" s="980"/>
      <c r="S17" s="278">
        <v>150</v>
      </c>
      <c r="T17" s="519">
        <f t="shared" si="0"/>
        <v>23.524251075000002</v>
      </c>
      <c r="U17" s="521">
        <f t="shared" si="8"/>
        <v>1568.2834050000001</v>
      </c>
    </row>
    <row r="18" spans="1:21" ht="12.75">
      <c r="A18" s="370">
        <v>8</v>
      </c>
      <c r="B18" s="371" t="s">
        <v>907</v>
      </c>
      <c r="C18" s="278">
        <f>'enrolment vs availed_UPY'!H18</f>
        <v>54067</v>
      </c>
      <c r="D18" s="278">
        <f>'enrolment vs availed_UPY'!I18</f>
        <v>19874</v>
      </c>
      <c r="E18" s="278">
        <v>0</v>
      </c>
      <c r="F18" s="278">
        <v>0</v>
      </c>
      <c r="G18" s="278">
        <f t="shared" si="1"/>
        <v>73941</v>
      </c>
      <c r="H18" s="310">
        <v>220</v>
      </c>
      <c r="I18" s="514">
        <f t="shared" si="2"/>
        <v>2440.053</v>
      </c>
      <c r="J18" s="514">
        <f t="shared" si="3"/>
        <v>2440.053</v>
      </c>
      <c r="K18" s="979"/>
      <c r="L18" s="980"/>
      <c r="M18" s="514">
        <f t="shared" si="4"/>
        <v>170.434005</v>
      </c>
      <c r="N18" s="514">
        <f t="shared" si="5"/>
        <v>105.365925</v>
      </c>
      <c r="O18" s="514">
        <f t="shared" si="6"/>
        <v>32.53404</v>
      </c>
      <c r="P18" s="514">
        <f t="shared" si="7"/>
        <v>32.53404</v>
      </c>
      <c r="Q18" s="979"/>
      <c r="R18" s="980"/>
      <c r="S18" s="278">
        <v>150</v>
      </c>
      <c r="T18" s="519">
        <f t="shared" si="0"/>
        <v>39.157305075</v>
      </c>
      <c r="U18" s="521">
        <f t="shared" si="8"/>
        <v>2610.487005</v>
      </c>
    </row>
    <row r="19" spans="1:21" ht="12.75">
      <c r="A19" s="370">
        <v>9</v>
      </c>
      <c r="B19" s="371" t="s">
        <v>908</v>
      </c>
      <c r="C19" s="278">
        <f>'enrolment vs availed_UPY'!H19</f>
        <v>12739</v>
      </c>
      <c r="D19" s="278">
        <f>'enrolment vs availed_UPY'!I19</f>
        <v>15653</v>
      </c>
      <c r="E19" s="278">
        <v>0</v>
      </c>
      <c r="F19" s="278">
        <v>0</v>
      </c>
      <c r="G19" s="278">
        <f t="shared" si="1"/>
        <v>28392</v>
      </c>
      <c r="H19" s="310">
        <v>220</v>
      </c>
      <c r="I19" s="514">
        <f t="shared" si="2"/>
        <v>936.936</v>
      </c>
      <c r="J19" s="514">
        <f t="shared" si="3"/>
        <v>936.936</v>
      </c>
      <c r="K19" s="979"/>
      <c r="L19" s="980"/>
      <c r="M19" s="514">
        <f t="shared" si="4"/>
        <v>65.44355999999999</v>
      </c>
      <c r="N19" s="514">
        <f t="shared" si="5"/>
        <v>40.4586</v>
      </c>
      <c r="O19" s="514">
        <f t="shared" si="6"/>
        <v>12.49248</v>
      </c>
      <c r="P19" s="514">
        <f t="shared" si="7"/>
        <v>12.49248</v>
      </c>
      <c r="Q19" s="979"/>
      <c r="R19" s="980"/>
      <c r="S19" s="278">
        <v>150</v>
      </c>
      <c r="T19" s="519">
        <f t="shared" si="0"/>
        <v>15.035693400000001</v>
      </c>
      <c r="U19" s="521">
        <f t="shared" si="8"/>
        <v>1002.3795600000001</v>
      </c>
    </row>
    <row r="20" spans="1:21" ht="12.75">
      <c r="A20" s="370">
        <v>10</v>
      </c>
      <c r="B20" s="371" t="s">
        <v>909</v>
      </c>
      <c r="C20" s="278">
        <f>'enrolment vs availed_UPY'!H20</f>
        <v>28996</v>
      </c>
      <c r="D20" s="278">
        <f>'enrolment vs availed_UPY'!I20</f>
        <v>3086</v>
      </c>
      <c r="E20" s="278">
        <v>0</v>
      </c>
      <c r="F20" s="278">
        <v>0</v>
      </c>
      <c r="G20" s="278">
        <f t="shared" si="1"/>
        <v>32082</v>
      </c>
      <c r="H20" s="310">
        <v>220</v>
      </c>
      <c r="I20" s="514">
        <f t="shared" si="2"/>
        <v>1058.706</v>
      </c>
      <c r="J20" s="514">
        <f t="shared" si="3"/>
        <v>1058.706</v>
      </c>
      <c r="K20" s="979"/>
      <c r="L20" s="980"/>
      <c r="M20" s="514">
        <f t="shared" si="4"/>
        <v>73.94901</v>
      </c>
      <c r="N20" s="514">
        <f t="shared" si="5"/>
        <v>45.71685</v>
      </c>
      <c r="O20" s="514">
        <f t="shared" si="6"/>
        <v>14.11608</v>
      </c>
      <c r="P20" s="514">
        <f t="shared" si="7"/>
        <v>14.11608</v>
      </c>
      <c r="Q20" s="979"/>
      <c r="R20" s="980"/>
      <c r="S20" s="278">
        <v>150</v>
      </c>
      <c r="T20" s="519">
        <f t="shared" si="0"/>
        <v>16.989825149999998</v>
      </c>
      <c r="U20" s="521">
        <f t="shared" si="8"/>
        <v>1132.65501</v>
      </c>
    </row>
    <row r="21" spans="1:21" ht="12.75">
      <c r="A21" s="370">
        <v>11</v>
      </c>
      <c r="B21" s="371" t="s">
        <v>910</v>
      </c>
      <c r="C21" s="278">
        <f>'enrolment vs availed_UPY'!H21</f>
        <v>81659</v>
      </c>
      <c r="D21" s="278">
        <f>'enrolment vs availed_UPY'!I21</f>
        <v>4511</v>
      </c>
      <c r="E21" s="278">
        <v>0</v>
      </c>
      <c r="F21" s="278">
        <v>0</v>
      </c>
      <c r="G21" s="278">
        <f t="shared" si="1"/>
        <v>86170</v>
      </c>
      <c r="H21" s="310">
        <v>220</v>
      </c>
      <c r="I21" s="514">
        <f t="shared" si="2"/>
        <v>2843.61</v>
      </c>
      <c r="J21" s="514">
        <f t="shared" si="3"/>
        <v>2843.61</v>
      </c>
      <c r="K21" s="979"/>
      <c r="L21" s="980"/>
      <c r="M21" s="514">
        <f t="shared" si="4"/>
        <v>198.62185</v>
      </c>
      <c r="N21" s="514">
        <f t="shared" si="5"/>
        <v>122.79225</v>
      </c>
      <c r="O21" s="514">
        <f t="shared" si="6"/>
        <v>37.9148</v>
      </c>
      <c r="P21" s="514">
        <f t="shared" si="7"/>
        <v>37.9148</v>
      </c>
      <c r="Q21" s="979"/>
      <c r="R21" s="980"/>
      <c r="S21" s="278">
        <v>150</v>
      </c>
      <c r="T21" s="519">
        <f t="shared" si="0"/>
        <v>45.633477750000004</v>
      </c>
      <c r="U21" s="521">
        <f t="shared" si="8"/>
        <v>3042.23185</v>
      </c>
    </row>
    <row r="22" spans="1:21" ht="12.75">
      <c r="A22" s="370">
        <v>12</v>
      </c>
      <c r="B22" s="371" t="s">
        <v>911</v>
      </c>
      <c r="C22" s="278">
        <f>'enrolment vs availed_UPY'!H22</f>
        <v>49811</v>
      </c>
      <c r="D22" s="278">
        <f>'enrolment vs availed_UPY'!I22</f>
        <v>23352</v>
      </c>
      <c r="E22" s="278">
        <v>0</v>
      </c>
      <c r="F22" s="278">
        <v>0</v>
      </c>
      <c r="G22" s="278">
        <f t="shared" si="1"/>
        <v>73163</v>
      </c>
      <c r="H22" s="310">
        <v>220</v>
      </c>
      <c r="I22" s="514">
        <f t="shared" si="2"/>
        <v>2414.379</v>
      </c>
      <c r="J22" s="514">
        <f t="shared" si="3"/>
        <v>2414.379</v>
      </c>
      <c r="K22" s="979"/>
      <c r="L22" s="980"/>
      <c r="M22" s="514">
        <f t="shared" si="4"/>
        <v>168.640715</v>
      </c>
      <c r="N22" s="514">
        <f t="shared" si="5"/>
        <v>104.257275</v>
      </c>
      <c r="O22" s="514">
        <f t="shared" si="6"/>
        <v>32.19172</v>
      </c>
      <c r="P22" s="514">
        <f t="shared" si="7"/>
        <v>32.19172</v>
      </c>
      <c r="Q22" s="979"/>
      <c r="R22" s="980"/>
      <c r="S22" s="278">
        <v>150</v>
      </c>
      <c r="T22" s="519">
        <f t="shared" si="0"/>
        <v>38.745295725</v>
      </c>
      <c r="U22" s="521">
        <f t="shared" si="8"/>
        <v>2583.019715</v>
      </c>
    </row>
    <row r="23" spans="1:21" ht="12.75">
      <c r="A23" s="370">
        <v>13</v>
      </c>
      <c r="B23" s="371" t="s">
        <v>912</v>
      </c>
      <c r="C23" s="278">
        <f>'enrolment vs availed_UPY'!H23</f>
        <v>41765</v>
      </c>
      <c r="D23" s="278">
        <f>'enrolment vs availed_UPY'!I23</f>
        <v>18089</v>
      </c>
      <c r="E23" s="278">
        <v>0</v>
      </c>
      <c r="F23" s="278">
        <v>0</v>
      </c>
      <c r="G23" s="278">
        <f t="shared" si="1"/>
        <v>59854</v>
      </c>
      <c r="H23" s="310">
        <v>220</v>
      </c>
      <c r="I23" s="514">
        <f t="shared" si="2"/>
        <v>1975.182</v>
      </c>
      <c r="J23" s="514">
        <f t="shared" si="3"/>
        <v>1975.182</v>
      </c>
      <c r="K23" s="979"/>
      <c r="L23" s="980"/>
      <c r="M23" s="514">
        <f t="shared" si="4"/>
        <v>137.96347</v>
      </c>
      <c r="N23" s="514">
        <f t="shared" si="5"/>
        <v>85.29195</v>
      </c>
      <c r="O23" s="514">
        <f t="shared" si="6"/>
        <v>26.33576</v>
      </c>
      <c r="P23" s="514">
        <f t="shared" si="7"/>
        <v>26.33576</v>
      </c>
      <c r="Q23" s="979"/>
      <c r="R23" s="980"/>
      <c r="S23" s="278">
        <v>150</v>
      </c>
      <c r="T23" s="519">
        <f t="shared" si="0"/>
        <v>31.697182050000002</v>
      </c>
      <c r="U23" s="521">
        <f t="shared" si="8"/>
        <v>2113.14547</v>
      </c>
    </row>
    <row r="24" spans="1:21" ht="12.75">
      <c r="A24" s="370">
        <v>14</v>
      </c>
      <c r="B24" s="371" t="s">
        <v>913</v>
      </c>
      <c r="C24" s="278">
        <f>'enrolment vs availed_UPY'!H24</f>
        <v>32603</v>
      </c>
      <c r="D24" s="278">
        <f>'enrolment vs availed_UPY'!I24</f>
        <v>2931</v>
      </c>
      <c r="E24" s="278">
        <v>0</v>
      </c>
      <c r="F24" s="278">
        <v>0</v>
      </c>
      <c r="G24" s="278">
        <f t="shared" si="1"/>
        <v>35534</v>
      </c>
      <c r="H24" s="310">
        <v>220</v>
      </c>
      <c r="I24" s="514">
        <f t="shared" si="2"/>
        <v>1172.622</v>
      </c>
      <c r="J24" s="514">
        <f t="shared" si="3"/>
        <v>1172.622</v>
      </c>
      <c r="K24" s="979"/>
      <c r="L24" s="980"/>
      <c r="M24" s="514">
        <f t="shared" si="4"/>
        <v>81.90587</v>
      </c>
      <c r="N24" s="514">
        <f t="shared" si="5"/>
        <v>50.63595</v>
      </c>
      <c r="O24" s="514">
        <f t="shared" si="6"/>
        <v>15.63496</v>
      </c>
      <c r="P24" s="514">
        <f t="shared" si="7"/>
        <v>15.63496</v>
      </c>
      <c r="Q24" s="979"/>
      <c r="R24" s="980"/>
      <c r="S24" s="278">
        <v>150</v>
      </c>
      <c r="T24" s="519">
        <f t="shared" si="0"/>
        <v>18.817918050000003</v>
      </c>
      <c r="U24" s="521">
        <f t="shared" si="8"/>
        <v>1254.5278700000001</v>
      </c>
    </row>
    <row r="25" spans="1:21" ht="12.75">
      <c r="A25" s="370">
        <v>15</v>
      </c>
      <c r="B25" s="371" t="s">
        <v>914</v>
      </c>
      <c r="C25" s="278">
        <f>'enrolment vs availed_UPY'!H25</f>
        <v>12048</v>
      </c>
      <c r="D25" s="278">
        <f>'enrolment vs availed_UPY'!I25</f>
        <v>5241</v>
      </c>
      <c r="E25" s="278">
        <v>0</v>
      </c>
      <c r="F25" s="278">
        <v>0</v>
      </c>
      <c r="G25" s="278">
        <f t="shared" si="1"/>
        <v>17289</v>
      </c>
      <c r="H25" s="310">
        <v>220</v>
      </c>
      <c r="I25" s="514">
        <f t="shared" si="2"/>
        <v>570.537</v>
      </c>
      <c r="J25" s="514">
        <f t="shared" si="3"/>
        <v>570.537</v>
      </c>
      <c r="K25" s="979"/>
      <c r="L25" s="980"/>
      <c r="M25" s="514">
        <f t="shared" si="4"/>
        <v>39.851145</v>
      </c>
      <c r="N25" s="514">
        <f t="shared" si="5"/>
        <v>24.636825</v>
      </c>
      <c r="O25" s="514">
        <f t="shared" si="6"/>
        <v>7.60716</v>
      </c>
      <c r="P25" s="514">
        <f t="shared" si="7"/>
        <v>7.60716</v>
      </c>
      <c r="Q25" s="979"/>
      <c r="R25" s="980"/>
      <c r="S25" s="278">
        <v>150</v>
      </c>
      <c r="T25" s="519">
        <f t="shared" si="0"/>
        <v>9.155822175</v>
      </c>
      <c r="U25" s="521">
        <f t="shared" si="8"/>
        <v>610.388145</v>
      </c>
    </row>
    <row r="26" spans="1:21" ht="12.75">
      <c r="A26" s="370">
        <v>16</v>
      </c>
      <c r="B26" s="371" t="s">
        <v>915</v>
      </c>
      <c r="C26" s="278">
        <f>'enrolment vs availed_UPY'!H26</f>
        <v>13855</v>
      </c>
      <c r="D26" s="278">
        <f>'enrolment vs availed_UPY'!I26</f>
        <v>2561</v>
      </c>
      <c r="E26" s="278">
        <v>0</v>
      </c>
      <c r="F26" s="278">
        <v>0</v>
      </c>
      <c r="G26" s="278">
        <f t="shared" si="1"/>
        <v>16416</v>
      </c>
      <c r="H26" s="310">
        <v>220</v>
      </c>
      <c r="I26" s="514">
        <f t="shared" si="2"/>
        <v>541.728</v>
      </c>
      <c r="J26" s="514">
        <f t="shared" si="3"/>
        <v>541.728</v>
      </c>
      <c r="K26" s="979"/>
      <c r="L26" s="980"/>
      <c r="M26" s="514">
        <f t="shared" si="4"/>
        <v>37.83888</v>
      </c>
      <c r="N26" s="514">
        <f t="shared" si="5"/>
        <v>23.3928</v>
      </c>
      <c r="O26" s="514">
        <f t="shared" si="6"/>
        <v>7.22304</v>
      </c>
      <c r="P26" s="514">
        <f t="shared" si="7"/>
        <v>7.22304</v>
      </c>
      <c r="Q26" s="979"/>
      <c r="R26" s="980"/>
      <c r="S26" s="278">
        <v>150</v>
      </c>
      <c r="T26" s="519">
        <f t="shared" si="0"/>
        <v>8.6935032</v>
      </c>
      <c r="U26" s="521">
        <f t="shared" si="8"/>
        <v>579.56688</v>
      </c>
    </row>
    <row r="27" spans="1:21" ht="12.75">
      <c r="A27" s="370">
        <v>17</v>
      </c>
      <c r="B27" s="371" t="s">
        <v>916</v>
      </c>
      <c r="C27" s="278">
        <f>'enrolment vs availed_UPY'!H27</f>
        <v>59505</v>
      </c>
      <c r="D27" s="278">
        <f>'enrolment vs availed_UPY'!I27</f>
        <v>12100</v>
      </c>
      <c r="E27" s="278">
        <v>0</v>
      </c>
      <c r="F27" s="278">
        <v>0</v>
      </c>
      <c r="G27" s="278">
        <f t="shared" si="1"/>
        <v>71605</v>
      </c>
      <c r="H27" s="310">
        <v>220</v>
      </c>
      <c r="I27" s="514">
        <f t="shared" si="2"/>
        <v>2362.965</v>
      </c>
      <c r="J27" s="514">
        <f t="shared" si="3"/>
        <v>2362.965</v>
      </c>
      <c r="K27" s="979"/>
      <c r="L27" s="980"/>
      <c r="M27" s="514">
        <f t="shared" si="4"/>
        <v>165.04952500000002</v>
      </c>
      <c r="N27" s="514">
        <f t="shared" si="5"/>
        <v>102.037125</v>
      </c>
      <c r="O27" s="514">
        <f t="shared" si="6"/>
        <v>31.5062</v>
      </c>
      <c r="P27" s="514">
        <f t="shared" si="7"/>
        <v>31.5062</v>
      </c>
      <c r="Q27" s="979"/>
      <c r="R27" s="980"/>
      <c r="S27" s="278">
        <v>150</v>
      </c>
      <c r="T27" s="519">
        <f t="shared" si="0"/>
        <v>37.920217875</v>
      </c>
      <c r="U27" s="521">
        <f t="shared" si="8"/>
        <v>2528.014525</v>
      </c>
    </row>
    <row r="28" spans="1:21" ht="12.75">
      <c r="A28" s="370">
        <v>18</v>
      </c>
      <c r="B28" s="371" t="s">
        <v>917</v>
      </c>
      <c r="C28" s="278">
        <f>'enrolment vs availed_UPY'!H28</f>
        <v>27279</v>
      </c>
      <c r="D28" s="278">
        <f>'enrolment vs availed_UPY'!I28</f>
        <v>10434</v>
      </c>
      <c r="E28" s="278">
        <v>0</v>
      </c>
      <c r="F28" s="278">
        <v>0</v>
      </c>
      <c r="G28" s="278">
        <f t="shared" si="1"/>
        <v>37713</v>
      </c>
      <c r="H28" s="310">
        <v>220</v>
      </c>
      <c r="I28" s="514">
        <f t="shared" si="2"/>
        <v>1244.529</v>
      </c>
      <c r="J28" s="514">
        <f t="shared" si="3"/>
        <v>1244.529</v>
      </c>
      <c r="K28" s="979"/>
      <c r="L28" s="980"/>
      <c r="M28" s="514">
        <f t="shared" si="4"/>
        <v>86.928465</v>
      </c>
      <c r="N28" s="514">
        <f t="shared" si="5"/>
        <v>53.741025</v>
      </c>
      <c r="O28" s="514">
        <f t="shared" si="6"/>
        <v>16.59372</v>
      </c>
      <c r="P28" s="514">
        <f t="shared" si="7"/>
        <v>16.59372</v>
      </c>
      <c r="Q28" s="979"/>
      <c r="R28" s="980"/>
      <c r="S28" s="278">
        <v>150</v>
      </c>
      <c r="T28" s="519">
        <f t="shared" si="0"/>
        <v>19.971861975</v>
      </c>
      <c r="U28" s="521">
        <f t="shared" si="8"/>
        <v>1331.457465</v>
      </c>
    </row>
    <row r="29" spans="1:21" ht="12.75">
      <c r="A29" s="370">
        <v>19</v>
      </c>
      <c r="B29" s="371" t="s">
        <v>918</v>
      </c>
      <c r="C29" s="278">
        <f>'enrolment vs availed_UPY'!H29</f>
        <v>96060</v>
      </c>
      <c r="D29" s="278">
        <f>'enrolment vs availed_UPY'!I29</f>
        <v>11046</v>
      </c>
      <c r="E29" s="278">
        <v>0</v>
      </c>
      <c r="F29" s="278">
        <v>0</v>
      </c>
      <c r="G29" s="278">
        <f t="shared" si="1"/>
        <v>107106</v>
      </c>
      <c r="H29" s="310">
        <v>220</v>
      </c>
      <c r="I29" s="514">
        <f t="shared" si="2"/>
        <v>3534.498</v>
      </c>
      <c r="J29" s="514">
        <f t="shared" si="3"/>
        <v>3534.498</v>
      </c>
      <c r="K29" s="979"/>
      <c r="L29" s="980"/>
      <c r="M29" s="514">
        <f t="shared" si="4"/>
        <v>246.87933</v>
      </c>
      <c r="N29" s="514">
        <f t="shared" si="5"/>
        <v>152.62605</v>
      </c>
      <c r="O29" s="514">
        <f t="shared" si="6"/>
        <v>47.12664</v>
      </c>
      <c r="P29" s="514">
        <f t="shared" si="7"/>
        <v>47.12664</v>
      </c>
      <c r="Q29" s="979"/>
      <c r="R29" s="980"/>
      <c r="S29" s="278">
        <v>150</v>
      </c>
      <c r="T29" s="519">
        <f t="shared" si="0"/>
        <v>56.72065995</v>
      </c>
      <c r="U29" s="521">
        <f t="shared" si="8"/>
        <v>3781.3773300000003</v>
      </c>
    </row>
    <row r="30" spans="1:21" ht="12.75">
      <c r="A30" s="370">
        <v>20</v>
      </c>
      <c r="B30" s="371" t="s">
        <v>919</v>
      </c>
      <c r="C30" s="278">
        <f>'enrolment vs availed_UPY'!H30</f>
        <v>30045</v>
      </c>
      <c r="D30" s="278">
        <f>'enrolment vs availed_UPY'!I30</f>
        <v>12026</v>
      </c>
      <c r="E30" s="278">
        <v>0</v>
      </c>
      <c r="F30" s="278">
        <v>0</v>
      </c>
      <c r="G30" s="278">
        <f t="shared" si="1"/>
        <v>42071</v>
      </c>
      <c r="H30" s="310">
        <v>220</v>
      </c>
      <c r="I30" s="514">
        <f t="shared" si="2"/>
        <v>1388.343</v>
      </c>
      <c r="J30" s="514">
        <f t="shared" si="3"/>
        <v>1388.343</v>
      </c>
      <c r="K30" s="979"/>
      <c r="L30" s="980"/>
      <c r="M30" s="514">
        <f t="shared" si="4"/>
        <v>96.973655</v>
      </c>
      <c r="N30" s="514">
        <f t="shared" si="5"/>
        <v>59.951175</v>
      </c>
      <c r="O30" s="514">
        <f t="shared" si="6"/>
        <v>18.51124</v>
      </c>
      <c r="P30" s="514">
        <f t="shared" si="7"/>
        <v>18.51124</v>
      </c>
      <c r="Q30" s="979"/>
      <c r="R30" s="980"/>
      <c r="S30" s="278">
        <v>150</v>
      </c>
      <c r="T30" s="519">
        <f t="shared" si="0"/>
        <v>22.279749825</v>
      </c>
      <c r="U30" s="521">
        <f t="shared" si="8"/>
        <v>1485.316655</v>
      </c>
    </row>
    <row r="31" spans="1:21" ht="12.75">
      <c r="A31" s="370">
        <v>21</v>
      </c>
      <c r="B31" s="371" t="s">
        <v>920</v>
      </c>
      <c r="C31" s="278">
        <f>'enrolment vs availed_UPY'!H31</f>
        <v>56771</v>
      </c>
      <c r="D31" s="278">
        <f>'enrolment vs availed_UPY'!I31</f>
        <v>14797</v>
      </c>
      <c r="E31" s="278">
        <v>0</v>
      </c>
      <c r="F31" s="278">
        <v>0</v>
      </c>
      <c r="G31" s="278">
        <f t="shared" si="1"/>
        <v>71568</v>
      </c>
      <c r="H31" s="310">
        <v>220</v>
      </c>
      <c r="I31" s="514">
        <f t="shared" si="2"/>
        <v>2361.744</v>
      </c>
      <c r="J31" s="514">
        <f t="shared" si="3"/>
        <v>2361.744</v>
      </c>
      <c r="K31" s="979"/>
      <c r="L31" s="980"/>
      <c r="M31" s="514">
        <f t="shared" si="4"/>
        <v>164.96424000000002</v>
      </c>
      <c r="N31" s="514">
        <f t="shared" si="5"/>
        <v>101.9844</v>
      </c>
      <c r="O31" s="514">
        <f t="shared" si="6"/>
        <v>31.48992</v>
      </c>
      <c r="P31" s="514">
        <f t="shared" si="7"/>
        <v>31.48992</v>
      </c>
      <c r="Q31" s="979"/>
      <c r="R31" s="980"/>
      <c r="S31" s="278">
        <v>150</v>
      </c>
      <c r="T31" s="519">
        <f t="shared" si="0"/>
        <v>37.900623599999996</v>
      </c>
      <c r="U31" s="521">
        <f t="shared" si="8"/>
        <v>2526.70824</v>
      </c>
    </row>
    <row r="32" spans="1:21" ht="12.75">
      <c r="A32" s="370">
        <v>22</v>
      </c>
      <c r="B32" s="371" t="s">
        <v>921</v>
      </c>
      <c r="C32" s="278">
        <f>'enrolment vs availed_UPY'!H32</f>
        <v>21477</v>
      </c>
      <c r="D32" s="278">
        <f>'enrolment vs availed_UPY'!I32</f>
        <v>13376</v>
      </c>
      <c r="E32" s="278">
        <v>0</v>
      </c>
      <c r="F32" s="278">
        <v>0</v>
      </c>
      <c r="G32" s="278">
        <f t="shared" si="1"/>
        <v>34853</v>
      </c>
      <c r="H32" s="310">
        <v>220</v>
      </c>
      <c r="I32" s="514">
        <f t="shared" si="2"/>
        <v>1150.149</v>
      </c>
      <c r="J32" s="514">
        <f t="shared" si="3"/>
        <v>1150.149</v>
      </c>
      <c r="K32" s="979"/>
      <c r="L32" s="980"/>
      <c r="M32" s="514">
        <f t="shared" si="4"/>
        <v>80.336165</v>
      </c>
      <c r="N32" s="514">
        <f t="shared" si="5"/>
        <v>49.665525</v>
      </c>
      <c r="O32" s="514">
        <f t="shared" si="6"/>
        <v>15.33532</v>
      </c>
      <c r="P32" s="514">
        <f t="shared" si="7"/>
        <v>15.33532</v>
      </c>
      <c r="Q32" s="979"/>
      <c r="R32" s="980"/>
      <c r="S32" s="278">
        <v>150</v>
      </c>
      <c r="T32" s="519">
        <f t="shared" si="0"/>
        <v>18.457277474999998</v>
      </c>
      <c r="U32" s="521">
        <f t="shared" si="8"/>
        <v>1230.4851649999998</v>
      </c>
    </row>
    <row r="33" spans="1:21" ht="12.75">
      <c r="A33" s="370">
        <v>23</v>
      </c>
      <c r="B33" s="371" t="s">
        <v>922</v>
      </c>
      <c r="C33" s="278">
        <f>'enrolment vs availed_UPY'!H33</f>
        <v>49203</v>
      </c>
      <c r="D33" s="278">
        <f>'enrolment vs availed_UPY'!I33</f>
        <v>21114</v>
      </c>
      <c r="E33" s="278">
        <v>0</v>
      </c>
      <c r="F33" s="278">
        <v>0</v>
      </c>
      <c r="G33" s="278">
        <f t="shared" si="1"/>
        <v>70317</v>
      </c>
      <c r="H33" s="310">
        <v>220</v>
      </c>
      <c r="I33" s="514">
        <f t="shared" si="2"/>
        <v>2320.461</v>
      </c>
      <c r="J33" s="514">
        <f t="shared" si="3"/>
        <v>2320.461</v>
      </c>
      <c r="K33" s="979"/>
      <c r="L33" s="980"/>
      <c r="M33" s="514">
        <f t="shared" si="4"/>
        <v>162.080685</v>
      </c>
      <c r="N33" s="514">
        <f t="shared" si="5"/>
        <v>100.201725</v>
      </c>
      <c r="O33" s="514">
        <f t="shared" si="6"/>
        <v>30.93948</v>
      </c>
      <c r="P33" s="514">
        <f t="shared" si="7"/>
        <v>30.93948</v>
      </c>
      <c r="Q33" s="979"/>
      <c r="R33" s="980"/>
      <c r="S33" s="278">
        <v>150</v>
      </c>
      <c r="T33" s="519">
        <f t="shared" si="0"/>
        <v>37.238125274999994</v>
      </c>
      <c r="U33" s="521">
        <f t="shared" si="8"/>
        <v>2482.5416849999997</v>
      </c>
    </row>
    <row r="34" spans="1:21" ht="12.75">
      <c r="A34" s="370">
        <v>24</v>
      </c>
      <c r="B34" s="371" t="s">
        <v>923</v>
      </c>
      <c r="C34" s="278">
        <f>'enrolment vs availed_UPY'!H34</f>
        <v>60978</v>
      </c>
      <c r="D34" s="278">
        <f>'enrolment vs availed_UPY'!I34</f>
        <v>8662</v>
      </c>
      <c r="E34" s="278">
        <v>0</v>
      </c>
      <c r="F34" s="278">
        <v>0</v>
      </c>
      <c r="G34" s="278">
        <f t="shared" si="1"/>
        <v>69640</v>
      </c>
      <c r="H34" s="310">
        <v>220</v>
      </c>
      <c r="I34" s="514">
        <f t="shared" si="2"/>
        <v>2298.12</v>
      </c>
      <c r="J34" s="514">
        <f t="shared" si="3"/>
        <v>2298.12</v>
      </c>
      <c r="K34" s="979"/>
      <c r="L34" s="980"/>
      <c r="M34" s="514">
        <f t="shared" si="4"/>
        <v>160.52020000000002</v>
      </c>
      <c r="N34" s="514">
        <f t="shared" si="5"/>
        <v>99.237</v>
      </c>
      <c r="O34" s="514">
        <f t="shared" si="6"/>
        <v>30.6416</v>
      </c>
      <c r="P34" s="514">
        <f t="shared" si="7"/>
        <v>30.6416</v>
      </c>
      <c r="Q34" s="979"/>
      <c r="R34" s="980"/>
      <c r="S34" s="278">
        <v>150</v>
      </c>
      <c r="T34" s="519">
        <f t="shared" si="0"/>
        <v>36.879602999999996</v>
      </c>
      <c r="U34" s="521">
        <f t="shared" si="8"/>
        <v>2458.6402</v>
      </c>
    </row>
    <row r="35" spans="1:21" ht="12.75">
      <c r="A35" s="370">
        <v>25</v>
      </c>
      <c r="B35" s="371" t="s">
        <v>924</v>
      </c>
      <c r="C35" s="278">
        <f>'enrolment vs availed_UPY'!H35</f>
        <v>32655</v>
      </c>
      <c r="D35" s="278">
        <f>'enrolment vs availed_UPY'!I35</f>
        <v>10177</v>
      </c>
      <c r="E35" s="278">
        <v>0</v>
      </c>
      <c r="F35" s="278">
        <v>0</v>
      </c>
      <c r="G35" s="278">
        <f t="shared" si="1"/>
        <v>42832</v>
      </c>
      <c r="H35" s="310">
        <v>220</v>
      </c>
      <c r="I35" s="514">
        <f t="shared" si="2"/>
        <v>1413.456</v>
      </c>
      <c r="J35" s="514">
        <f t="shared" si="3"/>
        <v>1413.456</v>
      </c>
      <c r="K35" s="979"/>
      <c r="L35" s="980"/>
      <c r="M35" s="514">
        <f t="shared" si="4"/>
        <v>98.72776</v>
      </c>
      <c r="N35" s="514">
        <f t="shared" si="5"/>
        <v>61.0356</v>
      </c>
      <c r="O35" s="514">
        <f t="shared" si="6"/>
        <v>18.84608</v>
      </c>
      <c r="P35" s="514">
        <f t="shared" si="7"/>
        <v>18.84608</v>
      </c>
      <c r="Q35" s="979"/>
      <c r="R35" s="980"/>
      <c r="S35" s="278">
        <v>150</v>
      </c>
      <c r="T35" s="519">
        <f t="shared" si="0"/>
        <v>22.682756399999995</v>
      </c>
      <c r="U35" s="521">
        <f t="shared" si="8"/>
        <v>1512.18376</v>
      </c>
    </row>
    <row r="36" spans="1:21" ht="12.75">
      <c r="A36" s="370">
        <v>26</v>
      </c>
      <c r="B36" s="371" t="s">
        <v>925</v>
      </c>
      <c r="C36" s="278">
        <f>'enrolment vs availed_UPY'!H36</f>
        <v>25172</v>
      </c>
      <c r="D36" s="278">
        <f>'enrolment vs availed_UPY'!I36</f>
        <v>35668</v>
      </c>
      <c r="E36" s="278">
        <v>0</v>
      </c>
      <c r="F36" s="278">
        <v>0</v>
      </c>
      <c r="G36" s="278">
        <f t="shared" si="1"/>
        <v>60840</v>
      </c>
      <c r="H36" s="310">
        <v>220</v>
      </c>
      <c r="I36" s="514">
        <f t="shared" si="2"/>
        <v>2007.72</v>
      </c>
      <c r="J36" s="514">
        <f t="shared" si="3"/>
        <v>2007.72</v>
      </c>
      <c r="K36" s="979"/>
      <c r="L36" s="980"/>
      <c r="M36" s="514">
        <f t="shared" si="4"/>
        <v>140.2362</v>
      </c>
      <c r="N36" s="514">
        <f t="shared" si="5"/>
        <v>86.697</v>
      </c>
      <c r="O36" s="514">
        <f t="shared" si="6"/>
        <v>26.7696</v>
      </c>
      <c r="P36" s="514">
        <f t="shared" si="7"/>
        <v>26.7696</v>
      </c>
      <c r="Q36" s="979"/>
      <c r="R36" s="980"/>
      <c r="S36" s="278">
        <v>150</v>
      </c>
      <c r="T36" s="519">
        <f t="shared" si="0"/>
        <v>32.219343</v>
      </c>
      <c r="U36" s="521">
        <f t="shared" si="8"/>
        <v>2147.9562</v>
      </c>
    </row>
    <row r="37" spans="1:21" ht="12.75">
      <c r="A37" s="370">
        <v>27</v>
      </c>
      <c r="B37" s="371" t="s">
        <v>926</v>
      </c>
      <c r="C37" s="278">
        <f>'enrolment vs availed_UPY'!H37</f>
        <v>39296</v>
      </c>
      <c r="D37" s="278">
        <f>'enrolment vs availed_UPY'!I37</f>
        <v>4083</v>
      </c>
      <c r="E37" s="278">
        <v>0</v>
      </c>
      <c r="F37" s="278">
        <v>0</v>
      </c>
      <c r="G37" s="278">
        <f t="shared" si="1"/>
        <v>43379</v>
      </c>
      <c r="H37" s="310">
        <v>220</v>
      </c>
      <c r="I37" s="514">
        <f t="shared" si="2"/>
        <v>1431.507</v>
      </c>
      <c r="J37" s="514">
        <f t="shared" si="3"/>
        <v>1431.507</v>
      </c>
      <c r="K37" s="979"/>
      <c r="L37" s="980"/>
      <c r="M37" s="514">
        <f t="shared" si="4"/>
        <v>99.988595</v>
      </c>
      <c r="N37" s="514">
        <f t="shared" si="5"/>
        <v>61.815075</v>
      </c>
      <c r="O37" s="514">
        <f t="shared" si="6"/>
        <v>19.08676</v>
      </c>
      <c r="P37" s="514">
        <f t="shared" si="7"/>
        <v>19.08676</v>
      </c>
      <c r="Q37" s="979"/>
      <c r="R37" s="980"/>
      <c r="S37" s="278">
        <v>150</v>
      </c>
      <c r="T37" s="519">
        <f t="shared" si="0"/>
        <v>22.972433925</v>
      </c>
      <c r="U37" s="521">
        <f t="shared" si="8"/>
        <v>1531.495595</v>
      </c>
    </row>
    <row r="38" spans="1:21" ht="12.75">
      <c r="A38" s="370">
        <v>28</v>
      </c>
      <c r="B38" s="371" t="s">
        <v>927</v>
      </c>
      <c r="C38" s="278">
        <f>'enrolment vs availed_UPY'!H38</f>
        <v>92613</v>
      </c>
      <c r="D38" s="278">
        <f>'enrolment vs availed_UPY'!I38</f>
        <v>6851</v>
      </c>
      <c r="E38" s="278">
        <v>0</v>
      </c>
      <c r="F38" s="278">
        <v>0</v>
      </c>
      <c r="G38" s="278">
        <f t="shared" si="1"/>
        <v>99464</v>
      </c>
      <c r="H38" s="310">
        <v>220</v>
      </c>
      <c r="I38" s="514">
        <f t="shared" si="2"/>
        <v>3282.312</v>
      </c>
      <c r="J38" s="514">
        <f t="shared" si="3"/>
        <v>3282.312</v>
      </c>
      <c r="K38" s="979"/>
      <c r="L38" s="980"/>
      <c r="M38" s="514">
        <f t="shared" si="4"/>
        <v>229.26452</v>
      </c>
      <c r="N38" s="514">
        <f t="shared" si="5"/>
        <v>141.7362</v>
      </c>
      <c r="O38" s="514">
        <f t="shared" si="6"/>
        <v>43.76416</v>
      </c>
      <c r="P38" s="514">
        <f t="shared" si="7"/>
        <v>43.76416</v>
      </c>
      <c r="Q38" s="979"/>
      <c r="R38" s="980"/>
      <c r="S38" s="278">
        <v>150</v>
      </c>
      <c r="T38" s="519">
        <f t="shared" si="0"/>
        <v>52.673647800000005</v>
      </c>
      <c r="U38" s="521">
        <f t="shared" si="8"/>
        <v>3511.57652</v>
      </c>
    </row>
    <row r="39" spans="1:21" ht="12.75">
      <c r="A39" s="370">
        <v>29</v>
      </c>
      <c r="B39" s="371" t="s">
        <v>928</v>
      </c>
      <c r="C39" s="278">
        <f>'enrolment vs availed_UPY'!H39</f>
        <v>22322</v>
      </c>
      <c r="D39" s="278">
        <f>'enrolment vs availed_UPY'!I39</f>
        <v>23561</v>
      </c>
      <c r="E39" s="278">
        <v>0</v>
      </c>
      <c r="F39" s="278">
        <v>0</v>
      </c>
      <c r="G39" s="278">
        <f t="shared" si="1"/>
        <v>45883</v>
      </c>
      <c r="H39" s="310">
        <v>220</v>
      </c>
      <c r="I39" s="514">
        <f t="shared" si="2"/>
        <v>1514.139</v>
      </c>
      <c r="J39" s="514">
        <f t="shared" si="3"/>
        <v>1514.139</v>
      </c>
      <c r="K39" s="979"/>
      <c r="L39" s="980"/>
      <c r="M39" s="514">
        <f t="shared" si="4"/>
        <v>105.76031499999999</v>
      </c>
      <c r="N39" s="514">
        <f t="shared" si="5"/>
        <v>65.383275</v>
      </c>
      <c r="O39" s="514">
        <f t="shared" si="6"/>
        <v>20.18852</v>
      </c>
      <c r="P39" s="514">
        <f t="shared" si="7"/>
        <v>20.18852</v>
      </c>
      <c r="Q39" s="979"/>
      <c r="R39" s="980"/>
      <c r="S39" s="278">
        <v>150</v>
      </c>
      <c r="T39" s="519">
        <f t="shared" si="0"/>
        <v>24.298489724999996</v>
      </c>
      <c r="U39" s="521">
        <f t="shared" si="8"/>
        <v>1619.899315</v>
      </c>
    </row>
    <row r="40" spans="1:21" ht="12.75">
      <c r="A40" s="370">
        <v>30</v>
      </c>
      <c r="B40" s="371" t="s">
        <v>929</v>
      </c>
      <c r="C40" s="278">
        <f>'enrolment vs availed_UPY'!H40</f>
        <v>107594</v>
      </c>
      <c r="D40" s="278">
        <f>'enrolment vs availed_UPY'!I40</f>
        <v>23944</v>
      </c>
      <c r="E40" s="278">
        <v>0</v>
      </c>
      <c r="F40" s="278">
        <v>0</v>
      </c>
      <c r="G40" s="278">
        <f t="shared" si="1"/>
        <v>131538</v>
      </c>
      <c r="H40" s="310">
        <v>220</v>
      </c>
      <c r="I40" s="514">
        <f t="shared" si="2"/>
        <v>4340.754</v>
      </c>
      <c r="J40" s="514">
        <f t="shared" si="3"/>
        <v>4340.754</v>
      </c>
      <c r="K40" s="979"/>
      <c r="L40" s="980"/>
      <c r="M40" s="514">
        <f t="shared" si="4"/>
        <v>303.19509</v>
      </c>
      <c r="N40" s="514">
        <f t="shared" si="5"/>
        <v>187.44165</v>
      </c>
      <c r="O40" s="514">
        <f t="shared" si="6"/>
        <v>57.87672</v>
      </c>
      <c r="P40" s="514">
        <f t="shared" si="7"/>
        <v>57.87672</v>
      </c>
      <c r="Q40" s="979"/>
      <c r="R40" s="980"/>
      <c r="S40" s="278">
        <v>150</v>
      </c>
      <c r="T40" s="519">
        <f t="shared" si="0"/>
        <v>69.65923635</v>
      </c>
      <c r="U40" s="521">
        <f t="shared" si="8"/>
        <v>4643.94909</v>
      </c>
    </row>
    <row r="41" spans="1:21" ht="12.75">
      <c r="A41" s="370">
        <v>31</v>
      </c>
      <c r="B41" s="371" t="s">
        <v>930</v>
      </c>
      <c r="C41" s="278">
        <f>'enrolment vs availed_UPY'!H41</f>
        <v>127115</v>
      </c>
      <c r="D41" s="278">
        <f>'enrolment vs availed_UPY'!I41</f>
        <v>18324</v>
      </c>
      <c r="E41" s="278">
        <v>0</v>
      </c>
      <c r="F41" s="278">
        <v>0</v>
      </c>
      <c r="G41" s="278">
        <f t="shared" si="1"/>
        <v>145439</v>
      </c>
      <c r="H41" s="310">
        <v>220</v>
      </c>
      <c r="I41" s="514">
        <f t="shared" si="2"/>
        <v>4799.487</v>
      </c>
      <c r="J41" s="514">
        <f t="shared" si="3"/>
        <v>4799.487</v>
      </c>
      <c r="K41" s="979"/>
      <c r="L41" s="980"/>
      <c r="M41" s="514">
        <f t="shared" si="4"/>
        <v>335.236895</v>
      </c>
      <c r="N41" s="514">
        <f t="shared" si="5"/>
        <v>207.250575</v>
      </c>
      <c r="O41" s="514">
        <f t="shared" si="6"/>
        <v>63.99316</v>
      </c>
      <c r="P41" s="514">
        <f t="shared" si="7"/>
        <v>63.99316</v>
      </c>
      <c r="Q41" s="979"/>
      <c r="R41" s="980"/>
      <c r="S41" s="278">
        <v>150</v>
      </c>
      <c r="T41" s="519">
        <f t="shared" si="0"/>
        <v>77.020858425</v>
      </c>
      <c r="U41" s="521">
        <f t="shared" si="8"/>
        <v>5134.723895</v>
      </c>
    </row>
    <row r="42" spans="1:21" ht="12.75">
      <c r="A42" s="370">
        <v>32</v>
      </c>
      <c r="B42" s="371" t="s">
        <v>931</v>
      </c>
      <c r="C42" s="278">
        <f>'enrolment vs availed_UPY'!H42</f>
        <v>28980</v>
      </c>
      <c r="D42" s="278">
        <f>'enrolment vs availed_UPY'!I42</f>
        <v>18104</v>
      </c>
      <c r="E42" s="278">
        <v>0</v>
      </c>
      <c r="F42" s="278">
        <v>0</v>
      </c>
      <c r="G42" s="278">
        <f t="shared" si="1"/>
        <v>47084</v>
      </c>
      <c r="H42" s="310">
        <v>220</v>
      </c>
      <c r="I42" s="514">
        <f t="shared" si="2"/>
        <v>1553.772</v>
      </c>
      <c r="J42" s="514">
        <f t="shared" si="3"/>
        <v>1553.772</v>
      </c>
      <c r="K42" s="979"/>
      <c r="L42" s="980"/>
      <c r="M42" s="514">
        <f t="shared" si="4"/>
        <v>108.52862</v>
      </c>
      <c r="N42" s="514">
        <f t="shared" si="5"/>
        <v>67.0947</v>
      </c>
      <c r="O42" s="514">
        <f t="shared" si="6"/>
        <v>20.71696</v>
      </c>
      <c r="P42" s="514">
        <f t="shared" si="7"/>
        <v>20.71696</v>
      </c>
      <c r="Q42" s="979"/>
      <c r="R42" s="980"/>
      <c r="S42" s="278">
        <v>150</v>
      </c>
      <c r="T42" s="519">
        <f t="shared" si="0"/>
        <v>24.934509300000002</v>
      </c>
      <c r="U42" s="521">
        <f t="shared" si="8"/>
        <v>1662.30062</v>
      </c>
    </row>
    <row r="43" spans="1:21" ht="12.75">
      <c r="A43" s="372"/>
      <c r="B43" s="373" t="s">
        <v>85</v>
      </c>
      <c r="C43" s="278">
        <f>'enrolment vs availed_UPY'!H43</f>
        <v>1512474</v>
      </c>
      <c r="D43" s="278">
        <f>'enrolment vs availed_UPY'!I43</f>
        <v>420153</v>
      </c>
      <c r="E43" s="278">
        <v>0</v>
      </c>
      <c r="F43" s="278">
        <v>0</v>
      </c>
      <c r="G43" s="278">
        <f t="shared" si="1"/>
        <v>1932627</v>
      </c>
      <c r="H43" s="310">
        <v>220</v>
      </c>
      <c r="I43" s="514">
        <f t="shared" si="2"/>
        <v>63776.691</v>
      </c>
      <c r="J43" s="514">
        <f t="shared" si="3"/>
        <v>63776.691</v>
      </c>
      <c r="K43" s="981"/>
      <c r="L43" s="982"/>
      <c r="M43" s="514">
        <f t="shared" si="4"/>
        <v>4454.705235</v>
      </c>
      <c r="N43" s="514">
        <f t="shared" si="5"/>
        <v>2753.993475</v>
      </c>
      <c r="O43" s="514">
        <f t="shared" si="6"/>
        <v>850.35588</v>
      </c>
      <c r="P43" s="514">
        <f t="shared" si="7"/>
        <v>850.35588</v>
      </c>
      <c r="Q43" s="981"/>
      <c r="R43" s="982"/>
      <c r="S43" s="278">
        <v>150</v>
      </c>
      <c r="T43" s="519">
        <f t="shared" si="0"/>
        <v>1023.4709435249999</v>
      </c>
      <c r="U43" s="521">
        <f t="shared" si="8"/>
        <v>68231.396235</v>
      </c>
    </row>
    <row r="44" spans="1:20" ht="12.75">
      <c r="A44" s="281"/>
      <c r="B44" s="281"/>
      <c r="C44" s="281"/>
      <c r="D44" s="281"/>
      <c r="E44" s="281"/>
      <c r="F44" s="281"/>
      <c r="G44" s="281"/>
      <c r="H44" s="281"/>
      <c r="I44" s="273"/>
      <c r="J44" s="273"/>
      <c r="K44" s="273"/>
      <c r="L44" s="273"/>
      <c r="M44" s="273"/>
      <c r="N44" s="273"/>
      <c r="O44" s="273"/>
      <c r="P44" s="273"/>
      <c r="Q44" s="273"/>
      <c r="R44" s="273"/>
      <c r="S44" s="273"/>
      <c r="T44" s="273"/>
    </row>
    <row r="45" spans="1:20" ht="15">
      <c r="A45" s="282" t="s">
        <v>8</v>
      </c>
      <c r="B45" s="283"/>
      <c r="C45" s="283"/>
      <c r="D45" s="281"/>
      <c r="E45" s="281"/>
      <c r="F45" s="281"/>
      <c r="G45" s="281"/>
      <c r="H45" s="281"/>
      <c r="I45" s="273"/>
      <c r="J45" s="273"/>
      <c r="K45" s="273"/>
      <c r="L45" s="273"/>
      <c r="M45" s="273"/>
      <c r="N45" s="14"/>
      <c r="O45" s="396"/>
      <c r="P45" s="907" t="s">
        <v>952</v>
      </c>
      <c r="Q45" s="907"/>
      <c r="R45" s="907"/>
      <c r="S45" s="907"/>
      <c r="T45" s="273"/>
    </row>
    <row r="46" spans="1:20" ht="15">
      <c r="A46" s="284" t="s">
        <v>9</v>
      </c>
      <c r="B46" s="284"/>
      <c r="C46" s="284"/>
      <c r="I46" s="273"/>
      <c r="J46" s="273"/>
      <c r="K46" s="273"/>
      <c r="L46" s="273"/>
      <c r="M46" s="273"/>
      <c r="N46" s="14"/>
      <c r="O46" s="396"/>
      <c r="P46" s="907" t="s">
        <v>953</v>
      </c>
      <c r="Q46" s="907"/>
      <c r="R46" s="907"/>
      <c r="S46" s="907"/>
      <c r="T46" s="273"/>
    </row>
    <row r="47" spans="1:20" ht="15">
      <c r="A47" s="284" t="s">
        <v>10</v>
      </c>
      <c r="B47" s="284"/>
      <c r="C47" s="284"/>
      <c r="I47" s="273"/>
      <c r="J47" s="273"/>
      <c r="K47" s="273"/>
      <c r="L47" s="273"/>
      <c r="M47" s="273"/>
      <c r="N47" s="14"/>
      <c r="O47" s="397"/>
      <c r="P47" s="397"/>
      <c r="Q47" s="397"/>
      <c r="R47" s="220"/>
      <c r="S47" s="220"/>
      <c r="T47" s="273"/>
    </row>
    <row r="48" spans="1:20" ht="15">
      <c r="A48" s="284"/>
      <c r="B48" s="284"/>
      <c r="C48" s="284"/>
      <c r="I48" s="273"/>
      <c r="J48" s="273"/>
      <c r="K48" s="273"/>
      <c r="L48" s="273"/>
      <c r="M48" s="273"/>
      <c r="N48" s="14"/>
      <c r="O48" s="42" t="s">
        <v>954</v>
      </c>
      <c r="P48" s="42"/>
      <c r="Q48" s="42"/>
      <c r="R48" s="210"/>
      <c r="S48" s="210"/>
      <c r="T48" s="273"/>
    </row>
    <row r="49" spans="1:20" ht="15">
      <c r="A49" s="284"/>
      <c r="B49" s="284"/>
      <c r="C49" s="284"/>
      <c r="I49" s="273"/>
      <c r="J49" s="273"/>
      <c r="K49" s="273"/>
      <c r="L49" s="273"/>
      <c r="M49" s="273"/>
      <c r="N49" s="14"/>
      <c r="O49" s="396"/>
      <c r="P49" s="907" t="s">
        <v>955</v>
      </c>
      <c r="Q49" s="907"/>
      <c r="R49" s="907"/>
      <c r="S49" s="907"/>
      <c r="T49" s="273"/>
    </row>
    <row r="50" spans="1:20" ht="12.75">
      <c r="A50" s="284"/>
      <c r="H50" s="284"/>
      <c r="I50" s="273"/>
      <c r="J50" s="284"/>
      <c r="K50" s="284"/>
      <c r="L50" s="284"/>
      <c r="M50" s="284"/>
      <c r="N50" s="284"/>
      <c r="O50" s="284"/>
      <c r="P50" s="284"/>
      <c r="Q50" s="284"/>
      <c r="R50" s="284"/>
      <c r="S50" s="284"/>
      <c r="T50" s="284"/>
    </row>
    <row r="51" spans="9:20" ht="12.75" customHeight="1">
      <c r="I51" s="284"/>
      <c r="J51" s="983"/>
      <c r="K51" s="983"/>
      <c r="L51" s="983"/>
      <c r="M51" s="983"/>
      <c r="N51" s="983"/>
      <c r="O51" s="983"/>
      <c r="P51" s="983"/>
      <c r="Q51" s="983"/>
      <c r="R51" s="983"/>
      <c r="S51" s="983"/>
      <c r="T51" s="983"/>
    </row>
    <row r="52" spans="9:20" ht="12.75" customHeight="1">
      <c r="I52" s="983"/>
      <c r="J52" s="983"/>
      <c r="K52" s="983"/>
      <c r="L52" s="983"/>
      <c r="M52" s="983"/>
      <c r="N52" s="983"/>
      <c r="O52" s="983"/>
      <c r="P52" s="983"/>
      <c r="Q52" s="983"/>
      <c r="R52" s="983"/>
      <c r="S52" s="983"/>
      <c r="T52" s="983"/>
    </row>
    <row r="53" spans="1:20" ht="12.75">
      <c r="A53" s="284"/>
      <c r="B53" s="284"/>
      <c r="I53" s="273"/>
      <c r="J53" s="284"/>
      <c r="K53" s="284"/>
      <c r="L53" s="284"/>
      <c r="M53" s="284"/>
      <c r="N53" s="284"/>
      <c r="O53" s="284"/>
      <c r="P53" s="284"/>
      <c r="Q53" s="284"/>
      <c r="R53" s="284"/>
      <c r="S53" s="284"/>
      <c r="T53" s="284"/>
    </row>
    <row r="55" spans="1:20" ht="12.75">
      <c r="A55" s="987"/>
      <c r="B55" s="987"/>
      <c r="C55" s="987"/>
      <c r="D55" s="987"/>
      <c r="E55" s="987"/>
      <c r="F55" s="987"/>
      <c r="G55" s="987"/>
      <c r="H55" s="987"/>
      <c r="I55" s="987"/>
      <c r="J55" s="987"/>
      <c r="K55" s="987"/>
      <c r="L55" s="987"/>
      <c r="M55" s="987"/>
      <c r="N55" s="987"/>
      <c r="O55" s="987"/>
      <c r="P55" s="987"/>
      <c r="Q55" s="987"/>
      <c r="R55" s="987"/>
      <c r="S55" s="987"/>
      <c r="T55" s="987"/>
    </row>
  </sheetData>
  <sheetProtection/>
  <mergeCells count="23">
    <mergeCell ref="P45:S45"/>
    <mergeCell ref="P46:S46"/>
    <mergeCell ref="P49:S49"/>
    <mergeCell ref="J51:T51"/>
    <mergeCell ref="I52:T52"/>
    <mergeCell ref="A55:T55"/>
    <mergeCell ref="S1:T1"/>
    <mergeCell ref="A8:A9"/>
    <mergeCell ref="B8:B9"/>
    <mergeCell ref="C8:G8"/>
    <mergeCell ref="H8:H9"/>
    <mergeCell ref="I8:L8"/>
    <mergeCell ref="M8:R8"/>
    <mergeCell ref="S8:T8"/>
    <mergeCell ref="G1:I1"/>
    <mergeCell ref="A2:T2"/>
    <mergeCell ref="A3:T3"/>
    <mergeCell ref="A4:T5"/>
    <mergeCell ref="A6:T6"/>
    <mergeCell ref="A7:B7"/>
    <mergeCell ref="L7:T7"/>
    <mergeCell ref="K11:L43"/>
    <mergeCell ref="Q11:R43"/>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8" r:id="rId1"/>
</worksheet>
</file>

<file path=xl/worksheets/sheet59.xml><?xml version="1.0" encoding="utf-8"?>
<worksheet xmlns="http://schemas.openxmlformats.org/spreadsheetml/2006/main" xmlns:r="http://schemas.openxmlformats.org/officeDocument/2006/relationships">
  <sheetPr>
    <pageSetUpPr fitToPage="1"/>
  </sheetPr>
  <dimension ref="A1:Q55"/>
  <sheetViews>
    <sheetView view="pageBreakPreview" zoomScaleNormal="70" zoomScaleSheetLayoutView="100" zoomScalePageLayoutView="0" workbookViewId="0" topLeftCell="A18">
      <selection activeCell="M44" sqref="M44"/>
    </sheetView>
  </sheetViews>
  <sheetFormatPr defaultColWidth="9.140625" defaultRowHeight="12.75"/>
  <cols>
    <col min="1" max="1" width="5.57421875" style="273" customWidth="1"/>
    <col min="2" max="2" width="16.7109375" style="273" customWidth="1"/>
    <col min="3" max="3" width="10.28125" style="273" customWidth="1"/>
    <col min="4" max="4" width="12.8515625" style="273" customWidth="1"/>
    <col min="5" max="5" width="8.7109375" style="260" customWidth="1"/>
    <col min="6" max="7" width="8.00390625" style="260" customWidth="1"/>
    <col min="8" max="10" width="8.140625" style="260" customWidth="1"/>
    <col min="11" max="11" width="8.421875" style="260" customWidth="1"/>
    <col min="12" max="12" width="8.140625" style="260" customWidth="1"/>
    <col min="13" max="13" width="8.8515625" style="260" customWidth="1"/>
    <col min="14" max="14" width="8.140625" style="260" customWidth="1"/>
    <col min="15" max="15" width="9.140625" style="273" customWidth="1"/>
    <col min="16" max="16" width="12.421875" style="273" customWidth="1"/>
    <col min="17" max="17" width="0" style="260" hidden="1" customWidth="1"/>
    <col min="18" max="16384" width="9.140625" style="260" customWidth="1"/>
  </cols>
  <sheetData>
    <row r="1" spans="4:14" ht="12.75" customHeight="1">
      <c r="D1" s="974"/>
      <c r="E1" s="974"/>
      <c r="F1" s="273"/>
      <c r="G1" s="273"/>
      <c r="H1" s="273"/>
      <c r="I1" s="273"/>
      <c r="J1" s="273"/>
      <c r="K1" s="273"/>
      <c r="L1" s="273"/>
      <c r="M1" s="976" t="s">
        <v>526</v>
      </c>
      <c r="N1" s="976"/>
    </row>
    <row r="2" spans="1:14" ht="15.75">
      <c r="A2" s="985" t="s">
        <v>0</v>
      </c>
      <c r="B2" s="985"/>
      <c r="C2" s="985"/>
      <c r="D2" s="985"/>
      <c r="E2" s="985"/>
      <c r="F2" s="985"/>
      <c r="G2" s="985"/>
      <c r="H2" s="985"/>
      <c r="I2" s="985"/>
      <c r="J2" s="985"/>
      <c r="K2" s="985"/>
      <c r="L2" s="985"/>
      <c r="M2" s="985"/>
      <c r="N2" s="985"/>
    </row>
    <row r="3" spans="1:14" ht="18">
      <c r="A3" s="986" t="s">
        <v>690</v>
      </c>
      <c r="B3" s="986"/>
      <c r="C3" s="986"/>
      <c r="D3" s="986"/>
      <c r="E3" s="986"/>
      <c r="F3" s="986"/>
      <c r="G3" s="986"/>
      <c r="H3" s="986"/>
      <c r="I3" s="986"/>
      <c r="J3" s="986"/>
      <c r="K3" s="986"/>
      <c r="L3" s="986"/>
      <c r="M3" s="986"/>
      <c r="N3" s="986"/>
    </row>
    <row r="4" spans="1:14" ht="12.75" customHeight="1">
      <c r="A4" s="984" t="s">
        <v>699</v>
      </c>
      <c r="B4" s="984"/>
      <c r="C4" s="984"/>
      <c r="D4" s="984"/>
      <c r="E4" s="984"/>
      <c r="F4" s="984"/>
      <c r="G4" s="984"/>
      <c r="H4" s="984"/>
      <c r="I4" s="984"/>
      <c r="J4" s="984"/>
      <c r="K4" s="984"/>
      <c r="L4" s="984"/>
      <c r="M4" s="984"/>
      <c r="N4" s="984"/>
    </row>
    <row r="5" spans="1:16" s="261" customFormat="1" ht="7.5" customHeight="1">
      <c r="A5" s="984"/>
      <c r="B5" s="984"/>
      <c r="C5" s="984"/>
      <c r="D5" s="984"/>
      <c r="E5" s="984"/>
      <c r="F5" s="984"/>
      <c r="G5" s="984"/>
      <c r="H5" s="984"/>
      <c r="I5" s="984"/>
      <c r="J5" s="984"/>
      <c r="K5" s="984"/>
      <c r="L5" s="984"/>
      <c r="M5" s="984"/>
      <c r="N5" s="984"/>
      <c r="O5" s="334"/>
      <c r="P5" s="334"/>
    </row>
    <row r="6" spans="1:14" ht="12.75">
      <c r="A6" s="975"/>
      <c r="B6" s="975"/>
      <c r="C6" s="975"/>
      <c r="D6" s="975"/>
      <c r="E6" s="975"/>
      <c r="F6" s="975"/>
      <c r="G6" s="975"/>
      <c r="H6" s="975"/>
      <c r="I6" s="975"/>
      <c r="J6" s="975"/>
      <c r="K6" s="975"/>
      <c r="L6" s="975"/>
      <c r="M6" s="975"/>
      <c r="N6" s="975"/>
    </row>
    <row r="7" spans="1:14" ht="12.75">
      <c r="A7" s="992" t="s">
        <v>1011</v>
      </c>
      <c r="B7" s="992"/>
      <c r="D7" s="307"/>
      <c r="E7" s="273"/>
      <c r="F7" s="273"/>
      <c r="G7" s="273"/>
      <c r="H7" s="988"/>
      <c r="I7" s="988"/>
      <c r="J7" s="988"/>
      <c r="K7" s="988"/>
      <c r="L7" s="988"/>
      <c r="M7" s="988"/>
      <c r="N7" s="988"/>
    </row>
    <row r="8" spans="1:16" ht="39" customHeight="1">
      <c r="A8" s="873" t="s">
        <v>2</v>
      </c>
      <c r="B8" s="873" t="s">
        <v>3</v>
      </c>
      <c r="C8" s="1001" t="s">
        <v>477</v>
      </c>
      <c r="D8" s="993" t="s">
        <v>80</v>
      </c>
      <c r="E8" s="989" t="s">
        <v>81</v>
      </c>
      <c r="F8" s="990"/>
      <c r="G8" s="990"/>
      <c r="H8" s="991"/>
      <c r="I8" s="873" t="s">
        <v>642</v>
      </c>
      <c r="J8" s="873"/>
      <c r="K8" s="873"/>
      <c r="L8" s="873"/>
      <c r="M8" s="873"/>
      <c r="N8" s="873"/>
      <c r="O8" s="977" t="s">
        <v>838</v>
      </c>
      <c r="P8" s="977"/>
    </row>
    <row r="9" spans="1:16" ht="53.25" customHeight="1">
      <c r="A9" s="873"/>
      <c r="B9" s="873"/>
      <c r="C9" s="1002"/>
      <c r="D9" s="994"/>
      <c r="E9" s="325" t="s">
        <v>85</v>
      </c>
      <c r="F9" s="325" t="s">
        <v>18</v>
      </c>
      <c r="G9" s="325" t="s">
        <v>38</v>
      </c>
      <c r="H9" s="325" t="s">
        <v>677</v>
      </c>
      <c r="I9" s="333" t="s">
        <v>16</v>
      </c>
      <c r="J9" s="515" t="s">
        <v>997</v>
      </c>
      <c r="K9" s="515" t="s">
        <v>998</v>
      </c>
      <c r="L9" s="515" t="s">
        <v>999</v>
      </c>
      <c r="M9" s="333" t="s">
        <v>646</v>
      </c>
      <c r="N9" s="333" t="s">
        <v>647</v>
      </c>
      <c r="O9" s="344" t="s">
        <v>850</v>
      </c>
      <c r="P9" s="344" t="s">
        <v>848</v>
      </c>
    </row>
    <row r="10" spans="1:16" s="340" customFormat="1" ht="12.75">
      <c r="A10" s="339">
        <v>1</v>
      </c>
      <c r="B10" s="339">
        <v>2</v>
      </c>
      <c r="C10" s="339">
        <v>3</v>
      </c>
      <c r="D10" s="339">
        <v>4</v>
      </c>
      <c r="E10" s="339">
        <v>5</v>
      </c>
      <c r="F10" s="339">
        <v>6</v>
      </c>
      <c r="G10" s="339">
        <v>7</v>
      </c>
      <c r="H10" s="339">
        <v>8</v>
      </c>
      <c r="I10" s="339">
        <v>9</v>
      </c>
      <c r="J10" s="339">
        <v>10</v>
      </c>
      <c r="K10" s="339">
        <v>11</v>
      </c>
      <c r="L10" s="339">
        <v>12</v>
      </c>
      <c r="M10" s="339">
        <v>13</v>
      </c>
      <c r="N10" s="339">
        <v>14</v>
      </c>
      <c r="O10" s="339">
        <v>15</v>
      </c>
      <c r="P10" s="339">
        <v>16</v>
      </c>
    </row>
    <row r="11" spans="1:17" ht="12.75">
      <c r="A11" s="370">
        <v>1</v>
      </c>
      <c r="B11" s="371" t="s">
        <v>900</v>
      </c>
      <c r="C11" s="278">
        <f>'enrolment vs availed_UPY'!J11</f>
        <v>0</v>
      </c>
      <c r="D11" s="310">
        <v>312</v>
      </c>
      <c r="E11" s="278">
        <f>C11*150*D11/1000000</f>
        <v>0</v>
      </c>
      <c r="F11" s="278">
        <f>E11</f>
        <v>0</v>
      </c>
      <c r="G11" s="995" t="s">
        <v>956</v>
      </c>
      <c r="H11" s="996"/>
      <c r="I11" s="514">
        <f>J11+K11+L11</f>
        <v>0</v>
      </c>
      <c r="J11" s="514">
        <f aca="true" t="shared" si="0" ref="J11:J43">C11*185*15/1000000</f>
        <v>0</v>
      </c>
      <c r="K11" s="514">
        <f aca="true" t="shared" si="1" ref="K11:K43">C11*20*44/1000000</f>
        <v>0</v>
      </c>
      <c r="L11" s="514">
        <f aca="true" t="shared" si="2" ref="L11:L43">C11*44*20/1000000</f>
        <v>0</v>
      </c>
      <c r="M11" s="995" t="s">
        <v>956</v>
      </c>
      <c r="N11" s="996"/>
      <c r="O11" s="278">
        <v>150</v>
      </c>
      <c r="P11" s="519">
        <f>Q11*1500/100000</f>
        <v>0</v>
      </c>
      <c r="Q11" s="521">
        <f>F11+I11</f>
        <v>0</v>
      </c>
    </row>
    <row r="12" spans="1:17" ht="12.75">
      <c r="A12" s="370">
        <v>2</v>
      </c>
      <c r="B12" s="371" t="s">
        <v>901</v>
      </c>
      <c r="C12" s="278">
        <f>'enrolment vs availed_UPY'!J12</f>
        <v>64</v>
      </c>
      <c r="D12" s="310">
        <v>312</v>
      </c>
      <c r="E12" s="514">
        <f aca="true" t="shared" si="3" ref="E12:E43">C12*150*D12/1000000</f>
        <v>2.9952</v>
      </c>
      <c r="F12" s="514">
        <f aca="true" t="shared" si="4" ref="F12:F43">E12</f>
        <v>2.9952</v>
      </c>
      <c r="G12" s="997"/>
      <c r="H12" s="998"/>
      <c r="I12" s="514">
        <f aca="true" t="shared" si="5" ref="I12:I43">J12+K12+L12</f>
        <v>0.29024</v>
      </c>
      <c r="J12" s="514">
        <f t="shared" si="0"/>
        <v>0.1776</v>
      </c>
      <c r="K12" s="514">
        <f t="shared" si="1"/>
        <v>0.05632</v>
      </c>
      <c r="L12" s="514">
        <f t="shared" si="2"/>
        <v>0.05632</v>
      </c>
      <c r="M12" s="997"/>
      <c r="N12" s="998"/>
      <c r="O12" s="278">
        <v>150</v>
      </c>
      <c r="P12" s="519">
        <f aca="true" t="shared" si="6" ref="P12:P43">Q12*1500/100000</f>
        <v>0.0492816</v>
      </c>
      <c r="Q12" s="521">
        <f aca="true" t="shared" si="7" ref="Q12:Q43">F12+I12</f>
        <v>3.28544</v>
      </c>
    </row>
    <row r="13" spans="1:17" ht="12.75">
      <c r="A13" s="370">
        <v>3</v>
      </c>
      <c r="B13" s="371" t="s">
        <v>902</v>
      </c>
      <c r="C13" s="278">
        <f>'enrolment vs availed_UPY'!J13</f>
        <v>260</v>
      </c>
      <c r="D13" s="310">
        <v>312</v>
      </c>
      <c r="E13" s="514">
        <f t="shared" si="3"/>
        <v>12.168</v>
      </c>
      <c r="F13" s="514">
        <f t="shared" si="4"/>
        <v>12.168</v>
      </c>
      <c r="G13" s="997"/>
      <c r="H13" s="998"/>
      <c r="I13" s="514">
        <f t="shared" si="5"/>
        <v>1.1791</v>
      </c>
      <c r="J13" s="514">
        <f t="shared" si="0"/>
        <v>0.7215</v>
      </c>
      <c r="K13" s="514">
        <f t="shared" si="1"/>
        <v>0.2288</v>
      </c>
      <c r="L13" s="514">
        <f t="shared" si="2"/>
        <v>0.2288</v>
      </c>
      <c r="M13" s="997"/>
      <c r="N13" s="998"/>
      <c r="O13" s="278">
        <v>150</v>
      </c>
      <c r="P13" s="519">
        <f t="shared" si="6"/>
        <v>0.20020649999999998</v>
      </c>
      <c r="Q13" s="521">
        <f t="shared" si="7"/>
        <v>13.3471</v>
      </c>
    </row>
    <row r="14" spans="1:17" ht="12.75">
      <c r="A14" s="370">
        <v>4</v>
      </c>
      <c r="B14" s="371" t="s">
        <v>903</v>
      </c>
      <c r="C14" s="278">
        <f>'enrolment vs availed_UPY'!J14</f>
        <v>0</v>
      </c>
      <c r="D14" s="310">
        <v>312</v>
      </c>
      <c r="E14" s="514">
        <f t="shared" si="3"/>
        <v>0</v>
      </c>
      <c r="F14" s="514">
        <f t="shared" si="4"/>
        <v>0</v>
      </c>
      <c r="G14" s="997"/>
      <c r="H14" s="998"/>
      <c r="I14" s="514">
        <f t="shared" si="5"/>
        <v>0</v>
      </c>
      <c r="J14" s="514">
        <f t="shared" si="0"/>
        <v>0</v>
      </c>
      <c r="K14" s="514">
        <f t="shared" si="1"/>
        <v>0</v>
      </c>
      <c r="L14" s="514">
        <f t="shared" si="2"/>
        <v>0</v>
      </c>
      <c r="M14" s="997"/>
      <c r="N14" s="998"/>
      <c r="O14" s="278">
        <v>150</v>
      </c>
      <c r="P14" s="519">
        <f t="shared" si="6"/>
        <v>0</v>
      </c>
      <c r="Q14" s="521">
        <f t="shared" si="7"/>
        <v>0</v>
      </c>
    </row>
    <row r="15" spans="1:17" ht="12.75">
      <c r="A15" s="370">
        <v>5</v>
      </c>
      <c r="B15" s="371" t="s">
        <v>904</v>
      </c>
      <c r="C15" s="278">
        <f>'enrolment vs availed_UPY'!J15</f>
        <v>337</v>
      </c>
      <c r="D15" s="310">
        <v>312</v>
      </c>
      <c r="E15" s="514">
        <f t="shared" si="3"/>
        <v>15.7716</v>
      </c>
      <c r="F15" s="514">
        <f t="shared" si="4"/>
        <v>15.7716</v>
      </c>
      <c r="G15" s="997"/>
      <c r="H15" s="998"/>
      <c r="I15" s="514">
        <f t="shared" si="5"/>
        <v>1.528295</v>
      </c>
      <c r="J15" s="514">
        <f t="shared" si="0"/>
        <v>0.935175</v>
      </c>
      <c r="K15" s="514">
        <f t="shared" si="1"/>
        <v>0.29656</v>
      </c>
      <c r="L15" s="514">
        <f t="shared" si="2"/>
        <v>0.29656</v>
      </c>
      <c r="M15" s="997"/>
      <c r="N15" s="998"/>
      <c r="O15" s="278">
        <v>150</v>
      </c>
      <c r="P15" s="519">
        <f t="shared" si="6"/>
        <v>0.259498425</v>
      </c>
      <c r="Q15" s="521">
        <f t="shared" si="7"/>
        <v>17.299895</v>
      </c>
    </row>
    <row r="16" spans="1:17" ht="12.75">
      <c r="A16" s="370">
        <v>6</v>
      </c>
      <c r="B16" s="371" t="s">
        <v>905</v>
      </c>
      <c r="C16" s="278">
        <f>'enrolment vs availed_UPY'!J16</f>
        <v>0</v>
      </c>
      <c r="D16" s="310">
        <v>312</v>
      </c>
      <c r="E16" s="514">
        <f t="shared" si="3"/>
        <v>0</v>
      </c>
      <c r="F16" s="514">
        <f t="shared" si="4"/>
        <v>0</v>
      </c>
      <c r="G16" s="997"/>
      <c r="H16" s="998"/>
      <c r="I16" s="514">
        <f t="shared" si="5"/>
        <v>0</v>
      </c>
      <c r="J16" s="514">
        <f t="shared" si="0"/>
        <v>0</v>
      </c>
      <c r="K16" s="514">
        <f t="shared" si="1"/>
        <v>0</v>
      </c>
      <c r="L16" s="514">
        <f t="shared" si="2"/>
        <v>0</v>
      </c>
      <c r="M16" s="997"/>
      <c r="N16" s="998"/>
      <c r="O16" s="278">
        <v>150</v>
      </c>
      <c r="P16" s="519">
        <f t="shared" si="6"/>
        <v>0</v>
      </c>
      <c r="Q16" s="521">
        <f t="shared" si="7"/>
        <v>0</v>
      </c>
    </row>
    <row r="17" spans="1:17" ht="12.75">
      <c r="A17" s="370">
        <v>7</v>
      </c>
      <c r="B17" s="371" t="s">
        <v>906</v>
      </c>
      <c r="C17" s="278">
        <f>'enrolment vs availed_UPY'!J17</f>
        <v>338</v>
      </c>
      <c r="D17" s="310">
        <v>312</v>
      </c>
      <c r="E17" s="514">
        <f t="shared" si="3"/>
        <v>15.8184</v>
      </c>
      <c r="F17" s="514">
        <f t="shared" si="4"/>
        <v>15.8184</v>
      </c>
      <c r="G17" s="997"/>
      <c r="H17" s="998"/>
      <c r="I17" s="514">
        <f t="shared" si="5"/>
        <v>1.53283</v>
      </c>
      <c r="J17" s="514">
        <f t="shared" si="0"/>
        <v>0.93795</v>
      </c>
      <c r="K17" s="514">
        <f t="shared" si="1"/>
        <v>0.29744</v>
      </c>
      <c r="L17" s="514">
        <f t="shared" si="2"/>
        <v>0.29744</v>
      </c>
      <c r="M17" s="997"/>
      <c r="N17" s="998"/>
      <c r="O17" s="278">
        <v>150</v>
      </c>
      <c r="P17" s="519">
        <f t="shared" si="6"/>
        <v>0.26026845</v>
      </c>
      <c r="Q17" s="521">
        <f t="shared" si="7"/>
        <v>17.35123</v>
      </c>
    </row>
    <row r="18" spans="1:17" ht="12.75">
      <c r="A18" s="370">
        <v>8</v>
      </c>
      <c r="B18" s="371" t="s">
        <v>907</v>
      </c>
      <c r="C18" s="278">
        <f>'enrolment vs availed_UPY'!J18</f>
        <v>744</v>
      </c>
      <c r="D18" s="310">
        <v>312</v>
      </c>
      <c r="E18" s="514">
        <f t="shared" si="3"/>
        <v>34.8192</v>
      </c>
      <c r="F18" s="514">
        <f t="shared" si="4"/>
        <v>34.8192</v>
      </c>
      <c r="G18" s="997"/>
      <c r="H18" s="998"/>
      <c r="I18" s="514">
        <f t="shared" si="5"/>
        <v>3.37404</v>
      </c>
      <c r="J18" s="514">
        <f t="shared" si="0"/>
        <v>2.0646</v>
      </c>
      <c r="K18" s="514">
        <f t="shared" si="1"/>
        <v>0.65472</v>
      </c>
      <c r="L18" s="514">
        <f t="shared" si="2"/>
        <v>0.65472</v>
      </c>
      <c r="M18" s="997"/>
      <c r="N18" s="998"/>
      <c r="O18" s="278">
        <v>150</v>
      </c>
      <c r="P18" s="519">
        <f t="shared" si="6"/>
        <v>0.5728986</v>
      </c>
      <c r="Q18" s="521">
        <f t="shared" si="7"/>
        <v>38.19324</v>
      </c>
    </row>
    <row r="19" spans="1:17" ht="12.75">
      <c r="A19" s="370">
        <v>9</v>
      </c>
      <c r="B19" s="371" t="s">
        <v>908</v>
      </c>
      <c r="C19" s="278">
        <f>'enrolment vs availed_UPY'!J19</f>
        <v>0</v>
      </c>
      <c r="D19" s="310">
        <v>312</v>
      </c>
      <c r="E19" s="514">
        <f t="shared" si="3"/>
        <v>0</v>
      </c>
      <c r="F19" s="514">
        <f t="shared" si="4"/>
        <v>0</v>
      </c>
      <c r="G19" s="997"/>
      <c r="H19" s="998"/>
      <c r="I19" s="514">
        <f t="shared" si="5"/>
        <v>0</v>
      </c>
      <c r="J19" s="514">
        <f t="shared" si="0"/>
        <v>0</v>
      </c>
      <c r="K19" s="514">
        <f t="shared" si="1"/>
        <v>0</v>
      </c>
      <c r="L19" s="514">
        <f t="shared" si="2"/>
        <v>0</v>
      </c>
      <c r="M19" s="997"/>
      <c r="N19" s="998"/>
      <c r="O19" s="278">
        <v>150</v>
      </c>
      <c r="P19" s="519">
        <f t="shared" si="6"/>
        <v>0</v>
      </c>
      <c r="Q19" s="521">
        <f t="shared" si="7"/>
        <v>0</v>
      </c>
    </row>
    <row r="20" spans="1:17" ht="12.75">
      <c r="A20" s="370">
        <v>10</v>
      </c>
      <c r="B20" s="371" t="s">
        <v>909</v>
      </c>
      <c r="C20" s="278">
        <f>'enrolment vs availed_UPY'!J20</f>
        <v>0</v>
      </c>
      <c r="D20" s="310">
        <v>312</v>
      </c>
      <c r="E20" s="514">
        <f t="shared" si="3"/>
        <v>0</v>
      </c>
      <c r="F20" s="514">
        <f t="shared" si="4"/>
        <v>0</v>
      </c>
      <c r="G20" s="997"/>
      <c r="H20" s="998"/>
      <c r="I20" s="514">
        <f t="shared" si="5"/>
        <v>0</v>
      </c>
      <c r="J20" s="514">
        <f t="shared" si="0"/>
        <v>0</v>
      </c>
      <c r="K20" s="514">
        <f t="shared" si="1"/>
        <v>0</v>
      </c>
      <c r="L20" s="514">
        <f t="shared" si="2"/>
        <v>0</v>
      </c>
      <c r="M20" s="997"/>
      <c r="N20" s="998"/>
      <c r="O20" s="278">
        <v>150</v>
      </c>
      <c r="P20" s="519">
        <f t="shared" si="6"/>
        <v>0</v>
      </c>
      <c r="Q20" s="521">
        <f t="shared" si="7"/>
        <v>0</v>
      </c>
    </row>
    <row r="21" spans="1:17" ht="12.75">
      <c r="A21" s="370">
        <v>11</v>
      </c>
      <c r="B21" s="371" t="s">
        <v>910</v>
      </c>
      <c r="C21" s="278">
        <f>'enrolment vs availed_UPY'!J21</f>
        <v>447</v>
      </c>
      <c r="D21" s="310">
        <v>312</v>
      </c>
      <c r="E21" s="514">
        <f t="shared" si="3"/>
        <v>20.9196</v>
      </c>
      <c r="F21" s="514">
        <f t="shared" si="4"/>
        <v>20.9196</v>
      </c>
      <c r="G21" s="997"/>
      <c r="H21" s="998"/>
      <c r="I21" s="514">
        <f t="shared" si="5"/>
        <v>2.027145</v>
      </c>
      <c r="J21" s="514">
        <f t="shared" si="0"/>
        <v>1.240425</v>
      </c>
      <c r="K21" s="514">
        <f t="shared" si="1"/>
        <v>0.39336</v>
      </c>
      <c r="L21" s="514">
        <f t="shared" si="2"/>
        <v>0.39336</v>
      </c>
      <c r="M21" s="997"/>
      <c r="N21" s="998"/>
      <c r="O21" s="278">
        <v>150</v>
      </c>
      <c r="P21" s="519">
        <f t="shared" si="6"/>
        <v>0.344201175</v>
      </c>
      <c r="Q21" s="521">
        <f t="shared" si="7"/>
        <v>22.946745</v>
      </c>
    </row>
    <row r="22" spans="1:17" ht="12.75">
      <c r="A22" s="370">
        <v>12</v>
      </c>
      <c r="B22" s="371" t="s">
        <v>911</v>
      </c>
      <c r="C22" s="278">
        <f>'enrolment vs availed_UPY'!J22</f>
        <v>0</v>
      </c>
      <c r="D22" s="310">
        <v>312</v>
      </c>
      <c r="E22" s="514">
        <f t="shared" si="3"/>
        <v>0</v>
      </c>
      <c r="F22" s="514">
        <f t="shared" si="4"/>
        <v>0</v>
      </c>
      <c r="G22" s="997"/>
      <c r="H22" s="998"/>
      <c r="I22" s="514">
        <f t="shared" si="5"/>
        <v>0</v>
      </c>
      <c r="J22" s="514">
        <f t="shared" si="0"/>
        <v>0</v>
      </c>
      <c r="K22" s="514">
        <f t="shared" si="1"/>
        <v>0</v>
      </c>
      <c r="L22" s="514">
        <f t="shared" si="2"/>
        <v>0</v>
      </c>
      <c r="M22" s="997"/>
      <c r="N22" s="998"/>
      <c r="O22" s="278">
        <v>150</v>
      </c>
      <c r="P22" s="519">
        <f t="shared" si="6"/>
        <v>0</v>
      </c>
      <c r="Q22" s="521">
        <f t="shared" si="7"/>
        <v>0</v>
      </c>
    </row>
    <row r="23" spans="1:17" ht="12.75">
      <c r="A23" s="370">
        <v>13</v>
      </c>
      <c r="B23" s="371" t="s">
        <v>912</v>
      </c>
      <c r="C23" s="278">
        <f>'enrolment vs availed_UPY'!J23</f>
        <v>0</v>
      </c>
      <c r="D23" s="310">
        <v>312</v>
      </c>
      <c r="E23" s="514">
        <f t="shared" si="3"/>
        <v>0</v>
      </c>
      <c r="F23" s="514">
        <f t="shared" si="4"/>
        <v>0</v>
      </c>
      <c r="G23" s="997"/>
      <c r="H23" s="998"/>
      <c r="I23" s="514">
        <f t="shared" si="5"/>
        <v>0</v>
      </c>
      <c r="J23" s="514">
        <f t="shared" si="0"/>
        <v>0</v>
      </c>
      <c r="K23" s="514">
        <f t="shared" si="1"/>
        <v>0</v>
      </c>
      <c r="L23" s="514">
        <f t="shared" si="2"/>
        <v>0</v>
      </c>
      <c r="M23" s="997"/>
      <c r="N23" s="998"/>
      <c r="O23" s="278">
        <v>150</v>
      </c>
      <c r="P23" s="519">
        <f t="shared" si="6"/>
        <v>0</v>
      </c>
      <c r="Q23" s="521">
        <f t="shared" si="7"/>
        <v>0</v>
      </c>
    </row>
    <row r="24" spans="1:17" ht="12.75">
      <c r="A24" s="370">
        <v>14</v>
      </c>
      <c r="B24" s="371" t="s">
        <v>913</v>
      </c>
      <c r="C24" s="278">
        <f>'enrolment vs availed_UPY'!J24</f>
        <v>255</v>
      </c>
      <c r="D24" s="310">
        <v>312</v>
      </c>
      <c r="E24" s="514">
        <f t="shared" si="3"/>
        <v>11.934</v>
      </c>
      <c r="F24" s="514">
        <f t="shared" si="4"/>
        <v>11.934</v>
      </c>
      <c r="G24" s="997"/>
      <c r="H24" s="998"/>
      <c r="I24" s="514">
        <f t="shared" si="5"/>
        <v>1.1564249999999998</v>
      </c>
      <c r="J24" s="514">
        <f t="shared" si="0"/>
        <v>0.707625</v>
      </c>
      <c r="K24" s="514">
        <f t="shared" si="1"/>
        <v>0.2244</v>
      </c>
      <c r="L24" s="514">
        <f t="shared" si="2"/>
        <v>0.2244</v>
      </c>
      <c r="M24" s="997"/>
      <c r="N24" s="998"/>
      <c r="O24" s="278">
        <v>150</v>
      </c>
      <c r="P24" s="519">
        <f t="shared" si="6"/>
        <v>0.196356375</v>
      </c>
      <c r="Q24" s="521">
        <f t="shared" si="7"/>
        <v>13.090425</v>
      </c>
    </row>
    <row r="25" spans="1:17" ht="12.75">
      <c r="A25" s="370">
        <v>15</v>
      </c>
      <c r="B25" s="371" t="s">
        <v>914</v>
      </c>
      <c r="C25" s="278">
        <f>'enrolment vs availed_UPY'!J25</f>
        <v>0</v>
      </c>
      <c r="D25" s="310">
        <v>312</v>
      </c>
      <c r="E25" s="514">
        <f t="shared" si="3"/>
        <v>0</v>
      </c>
      <c r="F25" s="514">
        <f t="shared" si="4"/>
        <v>0</v>
      </c>
      <c r="G25" s="997"/>
      <c r="H25" s="998"/>
      <c r="I25" s="514">
        <f t="shared" si="5"/>
        <v>0</v>
      </c>
      <c r="J25" s="514">
        <f t="shared" si="0"/>
        <v>0</v>
      </c>
      <c r="K25" s="514">
        <f t="shared" si="1"/>
        <v>0</v>
      </c>
      <c r="L25" s="514">
        <f t="shared" si="2"/>
        <v>0</v>
      </c>
      <c r="M25" s="997"/>
      <c r="N25" s="998"/>
      <c r="O25" s="278">
        <v>150</v>
      </c>
      <c r="P25" s="519">
        <f t="shared" si="6"/>
        <v>0</v>
      </c>
      <c r="Q25" s="521">
        <f t="shared" si="7"/>
        <v>0</v>
      </c>
    </row>
    <row r="26" spans="1:17" ht="12.75">
      <c r="A26" s="370">
        <v>16</v>
      </c>
      <c r="B26" s="371" t="s">
        <v>915</v>
      </c>
      <c r="C26" s="278">
        <f>'enrolment vs availed_UPY'!J26</f>
        <v>0</v>
      </c>
      <c r="D26" s="310">
        <v>312</v>
      </c>
      <c r="E26" s="514">
        <f t="shared" si="3"/>
        <v>0</v>
      </c>
      <c r="F26" s="514">
        <f t="shared" si="4"/>
        <v>0</v>
      </c>
      <c r="G26" s="997"/>
      <c r="H26" s="998"/>
      <c r="I26" s="514">
        <f t="shared" si="5"/>
        <v>0</v>
      </c>
      <c r="J26" s="514">
        <f t="shared" si="0"/>
        <v>0</v>
      </c>
      <c r="K26" s="514">
        <f t="shared" si="1"/>
        <v>0</v>
      </c>
      <c r="L26" s="514">
        <f t="shared" si="2"/>
        <v>0</v>
      </c>
      <c r="M26" s="997"/>
      <c r="N26" s="998"/>
      <c r="O26" s="278">
        <v>150</v>
      </c>
      <c r="P26" s="519">
        <f t="shared" si="6"/>
        <v>0</v>
      </c>
      <c r="Q26" s="521">
        <f t="shared" si="7"/>
        <v>0</v>
      </c>
    </row>
    <row r="27" spans="1:17" ht="12.75">
      <c r="A27" s="370">
        <v>17</v>
      </c>
      <c r="B27" s="371" t="s">
        <v>916</v>
      </c>
      <c r="C27" s="278">
        <f>'enrolment vs availed_UPY'!J27</f>
        <v>0</v>
      </c>
      <c r="D27" s="310">
        <v>312</v>
      </c>
      <c r="E27" s="514">
        <f t="shared" si="3"/>
        <v>0</v>
      </c>
      <c r="F27" s="514">
        <f t="shared" si="4"/>
        <v>0</v>
      </c>
      <c r="G27" s="997"/>
      <c r="H27" s="998"/>
      <c r="I27" s="514">
        <f t="shared" si="5"/>
        <v>0</v>
      </c>
      <c r="J27" s="514">
        <f t="shared" si="0"/>
        <v>0</v>
      </c>
      <c r="K27" s="514">
        <f t="shared" si="1"/>
        <v>0</v>
      </c>
      <c r="L27" s="514">
        <f t="shared" si="2"/>
        <v>0</v>
      </c>
      <c r="M27" s="997"/>
      <c r="N27" s="998"/>
      <c r="O27" s="278">
        <v>150</v>
      </c>
      <c r="P27" s="519">
        <f t="shared" si="6"/>
        <v>0</v>
      </c>
      <c r="Q27" s="521">
        <f t="shared" si="7"/>
        <v>0</v>
      </c>
    </row>
    <row r="28" spans="1:17" ht="12.75">
      <c r="A28" s="370">
        <v>18</v>
      </c>
      <c r="B28" s="371" t="s">
        <v>917</v>
      </c>
      <c r="C28" s="278">
        <f>'enrolment vs availed_UPY'!J28</f>
        <v>0</v>
      </c>
      <c r="D28" s="310">
        <v>312</v>
      </c>
      <c r="E28" s="514">
        <f t="shared" si="3"/>
        <v>0</v>
      </c>
      <c r="F28" s="514">
        <f t="shared" si="4"/>
        <v>0</v>
      </c>
      <c r="G28" s="997"/>
      <c r="H28" s="998"/>
      <c r="I28" s="514">
        <f t="shared" si="5"/>
        <v>0</v>
      </c>
      <c r="J28" s="514">
        <f t="shared" si="0"/>
        <v>0</v>
      </c>
      <c r="K28" s="514">
        <f t="shared" si="1"/>
        <v>0</v>
      </c>
      <c r="L28" s="514">
        <f t="shared" si="2"/>
        <v>0</v>
      </c>
      <c r="M28" s="997"/>
      <c r="N28" s="998"/>
      <c r="O28" s="278">
        <v>150</v>
      </c>
      <c r="P28" s="519">
        <f t="shared" si="6"/>
        <v>0</v>
      </c>
      <c r="Q28" s="521">
        <f t="shared" si="7"/>
        <v>0</v>
      </c>
    </row>
    <row r="29" spans="1:17" ht="12.75">
      <c r="A29" s="370">
        <v>19</v>
      </c>
      <c r="B29" s="371" t="s">
        <v>918</v>
      </c>
      <c r="C29" s="278">
        <f>'enrolment vs availed_UPY'!J29</f>
        <v>258</v>
      </c>
      <c r="D29" s="310">
        <v>312</v>
      </c>
      <c r="E29" s="514">
        <f t="shared" si="3"/>
        <v>12.0744</v>
      </c>
      <c r="F29" s="514">
        <f t="shared" si="4"/>
        <v>12.0744</v>
      </c>
      <c r="G29" s="997"/>
      <c r="H29" s="998"/>
      <c r="I29" s="514">
        <f t="shared" si="5"/>
        <v>1.17003</v>
      </c>
      <c r="J29" s="514">
        <f t="shared" si="0"/>
        <v>0.71595</v>
      </c>
      <c r="K29" s="514">
        <f t="shared" si="1"/>
        <v>0.22704</v>
      </c>
      <c r="L29" s="514">
        <f t="shared" si="2"/>
        <v>0.22704</v>
      </c>
      <c r="M29" s="997"/>
      <c r="N29" s="998"/>
      <c r="O29" s="278">
        <v>150</v>
      </c>
      <c r="P29" s="519">
        <f t="shared" si="6"/>
        <v>0.19866645</v>
      </c>
      <c r="Q29" s="521">
        <f t="shared" si="7"/>
        <v>13.244430000000001</v>
      </c>
    </row>
    <row r="30" spans="1:17" ht="12.75">
      <c r="A30" s="370">
        <v>20</v>
      </c>
      <c r="B30" s="371" t="s">
        <v>919</v>
      </c>
      <c r="C30" s="278">
        <f>'enrolment vs availed_UPY'!J30</f>
        <v>0</v>
      </c>
      <c r="D30" s="310">
        <v>312</v>
      </c>
      <c r="E30" s="514">
        <f t="shared" si="3"/>
        <v>0</v>
      </c>
      <c r="F30" s="514">
        <f t="shared" si="4"/>
        <v>0</v>
      </c>
      <c r="G30" s="997"/>
      <c r="H30" s="998"/>
      <c r="I30" s="514">
        <f t="shared" si="5"/>
        <v>0</v>
      </c>
      <c r="J30" s="514">
        <f t="shared" si="0"/>
        <v>0</v>
      </c>
      <c r="K30" s="514">
        <f t="shared" si="1"/>
        <v>0</v>
      </c>
      <c r="L30" s="514">
        <f t="shared" si="2"/>
        <v>0</v>
      </c>
      <c r="M30" s="997"/>
      <c r="N30" s="998"/>
      <c r="O30" s="278">
        <v>150</v>
      </c>
      <c r="P30" s="519">
        <f t="shared" si="6"/>
        <v>0</v>
      </c>
      <c r="Q30" s="521">
        <f t="shared" si="7"/>
        <v>0</v>
      </c>
    </row>
    <row r="31" spans="1:17" ht="12.75">
      <c r="A31" s="370">
        <v>21</v>
      </c>
      <c r="B31" s="371" t="s">
        <v>920</v>
      </c>
      <c r="C31" s="278">
        <f>'enrolment vs availed_UPY'!J31</f>
        <v>0</v>
      </c>
      <c r="D31" s="310">
        <v>312</v>
      </c>
      <c r="E31" s="514">
        <f t="shared" si="3"/>
        <v>0</v>
      </c>
      <c r="F31" s="514">
        <f t="shared" si="4"/>
        <v>0</v>
      </c>
      <c r="G31" s="997"/>
      <c r="H31" s="998"/>
      <c r="I31" s="514">
        <f t="shared" si="5"/>
        <v>0</v>
      </c>
      <c r="J31" s="514">
        <f t="shared" si="0"/>
        <v>0</v>
      </c>
      <c r="K31" s="514">
        <f t="shared" si="1"/>
        <v>0</v>
      </c>
      <c r="L31" s="514">
        <f t="shared" si="2"/>
        <v>0</v>
      </c>
      <c r="M31" s="997"/>
      <c r="N31" s="998"/>
      <c r="O31" s="278">
        <v>150</v>
      </c>
      <c r="P31" s="519">
        <f t="shared" si="6"/>
        <v>0</v>
      </c>
      <c r="Q31" s="521">
        <f t="shared" si="7"/>
        <v>0</v>
      </c>
    </row>
    <row r="32" spans="1:17" ht="12.75">
      <c r="A32" s="370">
        <v>22</v>
      </c>
      <c r="B32" s="371" t="s">
        <v>921</v>
      </c>
      <c r="C32" s="278">
        <f>'enrolment vs availed_UPY'!J32</f>
        <v>0</v>
      </c>
      <c r="D32" s="310">
        <v>312</v>
      </c>
      <c r="E32" s="514">
        <f t="shared" si="3"/>
        <v>0</v>
      </c>
      <c r="F32" s="514">
        <f t="shared" si="4"/>
        <v>0</v>
      </c>
      <c r="G32" s="997"/>
      <c r="H32" s="998"/>
      <c r="I32" s="514">
        <f t="shared" si="5"/>
        <v>0</v>
      </c>
      <c r="J32" s="514">
        <f t="shared" si="0"/>
        <v>0</v>
      </c>
      <c r="K32" s="514">
        <f t="shared" si="1"/>
        <v>0</v>
      </c>
      <c r="L32" s="514">
        <f t="shared" si="2"/>
        <v>0</v>
      </c>
      <c r="M32" s="997"/>
      <c r="N32" s="998"/>
      <c r="O32" s="278">
        <v>150</v>
      </c>
      <c r="P32" s="519">
        <f t="shared" si="6"/>
        <v>0</v>
      </c>
      <c r="Q32" s="521">
        <f t="shared" si="7"/>
        <v>0</v>
      </c>
    </row>
    <row r="33" spans="1:17" ht="12.75">
      <c r="A33" s="370">
        <v>23</v>
      </c>
      <c r="B33" s="371" t="s">
        <v>922</v>
      </c>
      <c r="C33" s="278">
        <f>'enrolment vs availed_UPY'!J33</f>
        <v>533</v>
      </c>
      <c r="D33" s="310">
        <v>312</v>
      </c>
      <c r="E33" s="514">
        <f t="shared" si="3"/>
        <v>24.9444</v>
      </c>
      <c r="F33" s="514">
        <f t="shared" si="4"/>
        <v>24.9444</v>
      </c>
      <c r="G33" s="997"/>
      <c r="H33" s="998"/>
      <c r="I33" s="514">
        <f t="shared" si="5"/>
        <v>2.417155</v>
      </c>
      <c r="J33" s="514">
        <f t="shared" si="0"/>
        <v>1.479075</v>
      </c>
      <c r="K33" s="514">
        <f t="shared" si="1"/>
        <v>0.46904</v>
      </c>
      <c r="L33" s="514">
        <f t="shared" si="2"/>
        <v>0.46904</v>
      </c>
      <c r="M33" s="997"/>
      <c r="N33" s="998"/>
      <c r="O33" s="278">
        <v>150</v>
      </c>
      <c r="P33" s="519">
        <f t="shared" si="6"/>
        <v>0.41042332500000006</v>
      </c>
      <c r="Q33" s="521">
        <f t="shared" si="7"/>
        <v>27.361555000000003</v>
      </c>
    </row>
    <row r="34" spans="1:17" ht="12.75">
      <c r="A34" s="370">
        <v>24</v>
      </c>
      <c r="B34" s="371" t="s">
        <v>923</v>
      </c>
      <c r="C34" s="278">
        <f>'enrolment vs availed_UPY'!J34</f>
        <v>0</v>
      </c>
      <c r="D34" s="310">
        <v>312</v>
      </c>
      <c r="E34" s="514">
        <f t="shared" si="3"/>
        <v>0</v>
      </c>
      <c r="F34" s="514">
        <f t="shared" si="4"/>
        <v>0</v>
      </c>
      <c r="G34" s="997"/>
      <c r="H34" s="998"/>
      <c r="I34" s="514">
        <f t="shared" si="5"/>
        <v>0</v>
      </c>
      <c r="J34" s="514">
        <f t="shared" si="0"/>
        <v>0</v>
      </c>
      <c r="K34" s="514">
        <f t="shared" si="1"/>
        <v>0</v>
      </c>
      <c r="L34" s="514">
        <f t="shared" si="2"/>
        <v>0</v>
      </c>
      <c r="M34" s="997"/>
      <c r="N34" s="998"/>
      <c r="O34" s="278">
        <v>150</v>
      </c>
      <c r="P34" s="519">
        <f t="shared" si="6"/>
        <v>0</v>
      </c>
      <c r="Q34" s="521">
        <f t="shared" si="7"/>
        <v>0</v>
      </c>
    </row>
    <row r="35" spans="1:17" ht="12.75">
      <c r="A35" s="370">
        <v>25</v>
      </c>
      <c r="B35" s="371" t="s">
        <v>924</v>
      </c>
      <c r="C35" s="278">
        <f>'enrolment vs availed_UPY'!J35</f>
        <v>0</v>
      </c>
      <c r="D35" s="310">
        <v>312</v>
      </c>
      <c r="E35" s="514">
        <f t="shared" si="3"/>
        <v>0</v>
      </c>
      <c r="F35" s="514">
        <f t="shared" si="4"/>
        <v>0</v>
      </c>
      <c r="G35" s="997"/>
      <c r="H35" s="998"/>
      <c r="I35" s="514">
        <f t="shared" si="5"/>
        <v>0</v>
      </c>
      <c r="J35" s="514">
        <f t="shared" si="0"/>
        <v>0</v>
      </c>
      <c r="K35" s="514">
        <f t="shared" si="1"/>
        <v>0</v>
      </c>
      <c r="L35" s="514">
        <f t="shared" si="2"/>
        <v>0</v>
      </c>
      <c r="M35" s="997"/>
      <c r="N35" s="998"/>
      <c r="O35" s="278">
        <v>150</v>
      </c>
      <c r="P35" s="519">
        <f t="shared" si="6"/>
        <v>0</v>
      </c>
      <c r="Q35" s="521">
        <f t="shared" si="7"/>
        <v>0</v>
      </c>
    </row>
    <row r="36" spans="1:17" ht="12.75">
      <c r="A36" s="370">
        <v>26</v>
      </c>
      <c r="B36" s="371" t="s">
        <v>925</v>
      </c>
      <c r="C36" s="278">
        <f>'enrolment vs availed_UPY'!J36</f>
        <v>299</v>
      </c>
      <c r="D36" s="310">
        <v>312</v>
      </c>
      <c r="E36" s="514">
        <f t="shared" si="3"/>
        <v>13.9932</v>
      </c>
      <c r="F36" s="514">
        <f t="shared" si="4"/>
        <v>13.9932</v>
      </c>
      <c r="G36" s="997"/>
      <c r="H36" s="998"/>
      <c r="I36" s="514">
        <f t="shared" si="5"/>
        <v>1.355965</v>
      </c>
      <c r="J36" s="514">
        <f t="shared" si="0"/>
        <v>0.829725</v>
      </c>
      <c r="K36" s="514">
        <f t="shared" si="1"/>
        <v>0.26312</v>
      </c>
      <c r="L36" s="514">
        <f t="shared" si="2"/>
        <v>0.26312</v>
      </c>
      <c r="M36" s="997"/>
      <c r="N36" s="998"/>
      <c r="O36" s="278">
        <v>150</v>
      </c>
      <c r="P36" s="519">
        <f t="shared" si="6"/>
        <v>0.23023747499999997</v>
      </c>
      <c r="Q36" s="521">
        <f t="shared" si="7"/>
        <v>15.349165</v>
      </c>
    </row>
    <row r="37" spans="1:17" ht="12.75">
      <c r="A37" s="370">
        <v>27</v>
      </c>
      <c r="B37" s="371" t="s">
        <v>926</v>
      </c>
      <c r="C37" s="278">
        <f>'enrolment vs availed_UPY'!J37</f>
        <v>335</v>
      </c>
      <c r="D37" s="310">
        <v>312</v>
      </c>
      <c r="E37" s="514">
        <f t="shared" si="3"/>
        <v>15.678</v>
      </c>
      <c r="F37" s="514">
        <f t="shared" si="4"/>
        <v>15.678</v>
      </c>
      <c r="G37" s="997"/>
      <c r="H37" s="998"/>
      <c r="I37" s="514">
        <f t="shared" si="5"/>
        <v>1.519225</v>
      </c>
      <c r="J37" s="514">
        <f t="shared" si="0"/>
        <v>0.929625</v>
      </c>
      <c r="K37" s="514">
        <f t="shared" si="1"/>
        <v>0.2948</v>
      </c>
      <c r="L37" s="514">
        <f t="shared" si="2"/>
        <v>0.2948</v>
      </c>
      <c r="M37" s="997"/>
      <c r="N37" s="998"/>
      <c r="O37" s="278">
        <v>150</v>
      </c>
      <c r="P37" s="519">
        <f t="shared" si="6"/>
        <v>0.25795837499999996</v>
      </c>
      <c r="Q37" s="521">
        <f t="shared" si="7"/>
        <v>17.197225</v>
      </c>
    </row>
    <row r="38" spans="1:17" ht="12.75">
      <c r="A38" s="370">
        <v>28</v>
      </c>
      <c r="B38" s="371" t="s">
        <v>927</v>
      </c>
      <c r="C38" s="278">
        <f>'enrolment vs availed_UPY'!J38</f>
        <v>160</v>
      </c>
      <c r="D38" s="310">
        <v>312</v>
      </c>
      <c r="E38" s="514">
        <f t="shared" si="3"/>
        <v>7.488</v>
      </c>
      <c r="F38" s="514">
        <f t="shared" si="4"/>
        <v>7.488</v>
      </c>
      <c r="G38" s="997"/>
      <c r="H38" s="998"/>
      <c r="I38" s="514">
        <f t="shared" si="5"/>
        <v>0.7256</v>
      </c>
      <c r="J38" s="514">
        <f t="shared" si="0"/>
        <v>0.444</v>
      </c>
      <c r="K38" s="514">
        <f t="shared" si="1"/>
        <v>0.1408</v>
      </c>
      <c r="L38" s="514">
        <f t="shared" si="2"/>
        <v>0.1408</v>
      </c>
      <c r="M38" s="997"/>
      <c r="N38" s="998"/>
      <c r="O38" s="278">
        <v>150</v>
      </c>
      <c r="P38" s="519">
        <f t="shared" si="6"/>
        <v>0.123204</v>
      </c>
      <c r="Q38" s="521">
        <f t="shared" si="7"/>
        <v>8.2136</v>
      </c>
    </row>
    <row r="39" spans="1:17" ht="12.75">
      <c r="A39" s="370">
        <v>29</v>
      </c>
      <c r="B39" s="371" t="s">
        <v>928</v>
      </c>
      <c r="C39" s="278">
        <f>'enrolment vs availed_UPY'!J39</f>
        <v>293</v>
      </c>
      <c r="D39" s="310">
        <v>312</v>
      </c>
      <c r="E39" s="514">
        <f t="shared" si="3"/>
        <v>13.7124</v>
      </c>
      <c r="F39" s="514">
        <f t="shared" si="4"/>
        <v>13.7124</v>
      </c>
      <c r="G39" s="997"/>
      <c r="H39" s="998"/>
      <c r="I39" s="514">
        <f t="shared" si="5"/>
        <v>1.3287550000000001</v>
      </c>
      <c r="J39" s="514">
        <f t="shared" si="0"/>
        <v>0.813075</v>
      </c>
      <c r="K39" s="514">
        <f t="shared" si="1"/>
        <v>0.25784</v>
      </c>
      <c r="L39" s="514">
        <f t="shared" si="2"/>
        <v>0.25784</v>
      </c>
      <c r="M39" s="997"/>
      <c r="N39" s="998"/>
      <c r="O39" s="278">
        <v>150</v>
      </c>
      <c r="P39" s="519">
        <f t="shared" si="6"/>
        <v>0.22561732499999998</v>
      </c>
      <c r="Q39" s="521">
        <f t="shared" si="7"/>
        <v>15.041155</v>
      </c>
    </row>
    <row r="40" spans="1:17" ht="12.75">
      <c r="A40" s="370">
        <v>30</v>
      </c>
      <c r="B40" s="371" t="s">
        <v>929</v>
      </c>
      <c r="C40" s="278">
        <f>'enrolment vs availed_UPY'!J40</f>
        <v>763</v>
      </c>
      <c r="D40" s="310">
        <v>312</v>
      </c>
      <c r="E40" s="514">
        <f t="shared" si="3"/>
        <v>35.7084</v>
      </c>
      <c r="F40" s="514">
        <f t="shared" si="4"/>
        <v>35.7084</v>
      </c>
      <c r="G40" s="997"/>
      <c r="H40" s="998"/>
      <c r="I40" s="514">
        <f t="shared" si="5"/>
        <v>3.460205</v>
      </c>
      <c r="J40" s="514">
        <f t="shared" si="0"/>
        <v>2.117325</v>
      </c>
      <c r="K40" s="514">
        <f t="shared" si="1"/>
        <v>0.67144</v>
      </c>
      <c r="L40" s="514">
        <f t="shared" si="2"/>
        <v>0.67144</v>
      </c>
      <c r="M40" s="997"/>
      <c r="N40" s="998"/>
      <c r="O40" s="278">
        <v>150</v>
      </c>
      <c r="P40" s="519">
        <f t="shared" si="6"/>
        <v>0.587529075</v>
      </c>
      <c r="Q40" s="521">
        <f t="shared" si="7"/>
        <v>39.168605</v>
      </c>
    </row>
    <row r="41" spans="1:17" ht="12.75">
      <c r="A41" s="370">
        <v>31</v>
      </c>
      <c r="B41" s="371" t="s">
        <v>930</v>
      </c>
      <c r="C41" s="278">
        <f>'enrolment vs availed_UPY'!J41</f>
        <v>0</v>
      </c>
      <c r="D41" s="310">
        <v>312</v>
      </c>
      <c r="E41" s="514">
        <f t="shared" si="3"/>
        <v>0</v>
      </c>
      <c r="F41" s="514">
        <f t="shared" si="4"/>
        <v>0</v>
      </c>
      <c r="G41" s="997"/>
      <c r="H41" s="998"/>
      <c r="I41" s="514">
        <f t="shared" si="5"/>
        <v>0</v>
      </c>
      <c r="J41" s="514">
        <f t="shared" si="0"/>
        <v>0</v>
      </c>
      <c r="K41" s="514">
        <f t="shared" si="1"/>
        <v>0</v>
      </c>
      <c r="L41" s="514">
        <f t="shared" si="2"/>
        <v>0</v>
      </c>
      <c r="M41" s="997"/>
      <c r="N41" s="998"/>
      <c r="O41" s="278">
        <v>150</v>
      </c>
      <c r="P41" s="519">
        <f t="shared" si="6"/>
        <v>0</v>
      </c>
      <c r="Q41" s="521">
        <f t="shared" si="7"/>
        <v>0</v>
      </c>
    </row>
    <row r="42" spans="1:17" ht="12.75">
      <c r="A42" s="370">
        <v>32</v>
      </c>
      <c r="B42" s="371" t="s">
        <v>931</v>
      </c>
      <c r="C42" s="278">
        <f>'enrolment vs availed_UPY'!J42</f>
        <v>444</v>
      </c>
      <c r="D42" s="310">
        <v>312</v>
      </c>
      <c r="E42" s="514">
        <f t="shared" si="3"/>
        <v>20.7792</v>
      </c>
      <c r="F42" s="514">
        <f t="shared" si="4"/>
        <v>20.7792</v>
      </c>
      <c r="G42" s="997"/>
      <c r="H42" s="998"/>
      <c r="I42" s="514">
        <f t="shared" si="5"/>
        <v>2.01354</v>
      </c>
      <c r="J42" s="514">
        <f t="shared" si="0"/>
        <v>1.2321</v>
      </c>
      <c r="K42" s="514">
        <f t="shared" si="1"/>
        <v>0.39072</v>
      </c>
      <c r="L42" s="514">
        <f t="shared" si="2"/>
        <v>0.39072</v>
      </c>
      <c r="M42" s="997"/>
      <c r="N42" s="998"/>
      <c r="O42" s="278">
        <v>150</v>
      </c>
      <c r="P42" s="519">
        <f t="shared" si="6"/>
        <v>0.3418911</v>
      </c>
      <c r="Q42" s="521">
        <f t="shared" si="7"/>
        <v>22.79274</v>
      </c>
    </row>
    <row r="43" spans="1:17" ht="12.75">
      <c r="A43" s="372"/>
      <c r="B43" s="373" t="s">
        <v>85</v>
      </c>
      <c r="C43" s="278">
        <f>'enrolment vs availed_UPY'!J43</f>
        <v>5530</v>
      </c>
      <c r="D43" s="310">
        <v>312</v>
      </c>
      <c r="E43" s="278">
        <f t="shared" si="3"/>
        <v>258.804</v>
      </c>
      <c r="F43" s="278">
        <f t="shared" si="4"/>
        <v>258.804</v>
      </c>
      <c r="G43" s="999"/>
      <c r="H43" s="1000"/>
      <c r="I43" s="514">
        <f t="shared" si="5"/>
        <v>25.07855</v>
      </c>
      <c r="J43" s="514">
        <f t="shared" si="0"/>
        <v>15.34575</v>
      </c>
      <c r="K43" s="514">
        <f t="shared" si="1"/>
        <v>4.8664</v>
      </c>
      <c r="L43" s="514">
        <f t="shared" si="2"/>
        <v>4.8664</v>
      </c>
      <c r="M43" s="999"/>
      <c r="N43" s="1000"/>
      <c r="O43" s="278">
        <v>150</v>
      </c>
      <c r="P43" s="519">
        <f t="shared" si="6"/>
        <v>4.25823825</v>
      </c>
      <c r="Q43" s="521">
        <f t="shared" si="7"/>
        <v>283.88255</v>
      </c>
    </row>
    <row r="44" spans="1:14" ht="12.75">
      <c r="A44" s="281"/>
      <c r="B44" s="281"/>
      <c r="C44" s="281"/>
      <c r="D44" s="281"/>
      <c r="E44" s="273"/>
      <c r="F44" s="273"/>
      <c r="G44" s="273"/>
      <c r="H44" s="273"/>
      <c r="I44" s="273"/>
      <c r="J44" s="273"/>
      <c r="K44" s="273"/>
      <c r="L44" s="273"/>
      <c r="M44" s="273"/>
      <c r="N44" s="273"/>
    </row>
    <row r="45" spans="1:16" ht="15">
      <c r="A45" s="282"/>
      <c r="B45" s="283"/>
      <c r="C45" s="283"/>
      <c r="D45" s="281"/>
      <c r="E45" s="273"/>
      <c r="F45" s="273"/>
      <c r="G45" s="273"/>
      <c r="H45" s="273"/>
      <c r="I45" s="520"/>
      <c r="J45" s="273"/>
      <c r="K45" s="14"/>
      <c r="L45" s="396"/>
      <c r="M45" s="907" t="s">
        <v>952</v>
      </c>
      <c r="N45" s="907"/>
      <c r="O45" s="907"/>
      <c r="P45" s="907"/>
    </row>
    <row r="46" spans="1:16" ht="15">
      <c r="A46" s="284"/>
      <c r="B46" s="284"/>
      <c r="C46" s="284"/>
      <c r="E46" s="273"/>
      <c r="F46" s="273"/>
      <c r="G46" s="273"/>
      <c r="H46" s="273"/>
      <c r="I46" s="273"/>
      <c r="J46" s="273"/>
      <c r="K46" s="14"/>
      <c r="L46" s="396"/>
      <c r="M46" s="907" t="s">
        <v>953</v>
      </c>
      <c r="N46" s="907"/>
      <c r="O46" s="907"/>
      <c r="P46" s="907"/>
    </row>
    <row r="47" spans="1:16" ht="15">
      <c r="A47" s="284"/>
      <c r="B47" s="284"/>
      <c r="C47" s="284"/>
      <c r="E47" s="273"/>
      <c r="F47" s="273"/>
      <c r="G47" s="273"/>
      <c r="H47" s="273"/>
      <c r="I47" s="273"/>
      <c r="J47" s="273"/>
      <c r="K47" s="14"/>
      <c r="L47" s="397"/>
      <c r="M47" s="397"/>
      <c r="N47" s="397"/>
      <c r="O47" s="220"/>
      <c r="P47" s="220"/>
    </row>
    <row r="48" spans="1:16" ht="15">
      <c r="A48" s="284"/>
      <c r="B48" s="284"/>
      <c r="C48" s="284"/>
      <c r="E48" s="273"/>
      <c r="F48" s="273"/>
      <c r="G48" s="273"/>
      <c r="H48" s="273"/>
      <c r="I48" s="273"/>
      <c r="J48" s="273"/>
      <c r="K48" s="14"/>
      <c r="L48" s="42" t="s">
        <v>954</v>
      </c>
      <c r="M48" s="42"/>
      <c r="N48" s="42"/>
      <c r="O48" s="210"/>
      <c r="P48" s="210"/>
    </row>
    <row r="49" spans="1:16" ht="15">
      <c r="A49" s="284"/>
      <c r="B49" s="284"/>
      <c r="C49" s="284"/>
      <c r="E49" s="273"/>
      <c r="F49" s="273"/>
      <c r="G49" s="273"/>
      <c r="H49" s="273"/>
      <c r="I49" s="273"/>
      <c r="J49" s="273"/>
      <c r="K49" s="14"/>
      <c r="L49" s="396"/>
      <c r="M49" s="907" t="s">
        <v>955</v>
      </c>
      <c r="N49" s="907"/>
      <c r="O49" s="907"/>
      <c r="P49" s="907"/>
    </row>
    <row r="50" spans="1:14" ht="12.75">
      <c r="A50" s="284"/>
      <c r="D50" s="284"/>
      <c r="E50" s="273"/>
      <c r="F50" s="284"/>
      <c r="G50" s="284"/>
      <c r="H50" s="284"/>
      <c r="I50" s="284"/>
      <c r="J50" s="284"/>
      <c r="K50" s="284"/>
      <c r="L50" s="284"/>
      <c r="M50" s="284"/>
      <c r="N50" s="284"/>
    </row>
    <row r="51" spans="5:14" ht="12.75" customHeight="1">
      <c r="E51" s="284"/>
      <c r="F51" s="983"/>
      <c r="G51" s="983"/>
      <c r="H51" s="983"/>
      <c r="I51" s="983"/>
      <c r="J51" s="983"/>
      <c r="K51" s="983"/>
      <c r="L51" s="983"/>
      <c r="M51" s="983"/>
      <c r="N51" s="983"/>
    </row>
    <row r="52" spans="5:14" ht="12.75" customHeight="1">
      <c r="E52" s="983"/>
      <c r="F52" s="983"/>
      <c r="G52" s="983"/>
      <c r="H52" s="983"/>
      <c r="I52" s="983"/>
      <c r="J52" s="983"/>
      <c r="K52" s="983"/>
      <c r="L52" s="983"/>
      <c r="M52" s="983"/>
      <c r="N52" s="983"/>
    </row>
    <row r="53" spans="1:14" ht="12.75">
      <c r="A53" s="284"/>
      <c r="B53" s="284"/>
      <c r="E53" s="273"/>
      <c r="F53" s="284"/>
      <c r="G53" s="284"/>
      <c r="H53" s="284"/>
      <c r="I53" s="284"/>
      <c r="J53" s="284"/>
      <c r="K53" s="284"/>
      <c r="L53" s="284"/>
      <c r="M53" s="284"/>
      <c r="N53" s="284"/>
    </row>
    <row r="55" spans="1:14" ht="12.75">
      <c r="A55" s="987"/>
      <c r="B55" s="987"/>
      <c r="C55" s="987"/>
      <c r="D55" s="987"/>
      <c r="E55" s="987"/>
      <c r="F55" s="987"/>
      <c r="G55" s="987"/>
      <c r="H55" s="987"/>
      <c r="I55" s="987"/>
      <c r="J55" s="987"/>
      <c r="K55" s="987"/>
      <c r="L55" s="987"/>
      <c r="M55" s="987"/>
      <c r="N55" s="987"/>
    </row>
  </sheetData>
  <sheetProtection/>
  <mergeCells count="23">
    <mergeCell ref="M45:P45"/>
    <mergeCell ref="M46:P46"/>
    <mergeCell ref="M49:P49"/>
    <mergeCell ref="F51:N51"/>
    <mergeCell ref="E52:N52"/>
    <mergeCell ref="A55:N55"/>
    <mergeCell ref="C8:C9"/>
    <mergeCell ref="A7:B7"/>
    <mergeCell ref="H7:N7"/>
    <mergeCell ref="A8:A9"/>
    <mergeCell ref="B8:B9"/>
    <mergeCell ref="D8:D9"/>
    <mergeCell ref="E8:H8"/>
    <mergeCell ref="G11:H43"/>
    <mergeCell ref="M11:N43"/>
    <mergeCell ref="O8:P8"/>
    <mergeCell ref="I8:N8"/>
    <mergeCell ref="A6:N6"/>
    <mergeCell ref="D1:E1"/>
    <mergeCell ref="M1:N1"/>
    <mergeCell ref="A2:N2"/>
    <mergeCell ref="A3:N3"/>
    <mergeCell ref="A4:N5"/>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1:X34"/>
  <sheetViews>
    <sheetView zoomScaleSheetLayoutView="80" zoomScalePageLayoutView="0" workbookViewId="0" topLeftCell="A1">
      <selection activeCell="A7" sqref="A7:B7"/>
    </sheetView>
  </sheetViews>
  <sheetFormatPr defaultColWidth="9.140625" defaultRowHeight="12.75"/>
  <cols>
    <col min="1" max="1" width="7.28125" style="188" customWidth="1"/>
    <col min="2" max="2" width="26.00390625" style="188" customWidth="1"/>
    <col min="3" max="4" width="10.28125" style="188" customWidth="1"/>
    <col min="5" max="5" width="8.28125" style="188" customWidth="1"/>
    <col min="6" max="6" width="16.00390625" style="188" customWidth="1"/>
    <col min="7" max="7" width="13.140625" style="188" customWidth="1"/>
    <col min="8" max="9" width="10.7109375" style="188" customWidth="1"/>
    <col min="10" max="10" width="13.7109375" style="188" customWidth="1"/>
    <col min="11" max="18" width="9.140625" style="188" customWidth="1"/>
    <col min="19" max="21" width="8.8515625" style="188" customWidth="1"/>
    <col min="22" max="16384" width="9.140625" style="188" customWidth="1"/>
  </cols>
  <sheetData>
    <row r="1" ht="15">
      <c r="V1" s="189" t="s">
        <v>531</v>
      </c>
    </row>
    <row r="2" spans="7:18" ht="15.75">
      <c r="G2" s="126" t="s">
        <v>0</v>
      </c>
      <c r="H2" s="126"/>
      <c r="I2" s="126"/>
      <c r="O2" s="84"/>
      <c r="P2" s="84"/>
      <c r="Q2" s="84"/>
      <c r="R2" s="84"/>
    </row>
    <row r="3" spans="3:24" ht="20.25">
      <c r="C3" s="684" t="s">
        <v>690</v>
      </c>
      <c r="D3" s="684"/>
      <c r="E3" s="684"/>
      <c r="F3" s="684"/>
      <c r="G3" s="684"/>
      <c r="H3" s="684"/>
      <c r="I3" s="684"/>
      <c r="J3" s="684"/>
      <c r="K3" s="684"/>
      <c r="L3" s="684"/>
      <c r="M3" s="684"/>
      <c r="N3" s="684"/>
      <c r="O3" s="130"/>
      <c r="P3" s="130"/>
      <c r="Q3" s="130"/>
      <c r="R3" s="130"/>
      <c r="S3" s="130"/>
      <c r="T3" s="130"/>
      <c r="U3" s="130"/>
      <c r="V3" s="130"/>
      <c r="W3" s="130"/>
      <c r="X3" s="130"/>
    </row>
    <row r="4" spans="3:22" ht="18">
      <c r="C4" s="190"/>
      <c r="D4" s="190"/>
      <c r="E4" s="190"/>
      <c r="F4" s="190"/>
      <c r="G4" s="190"/>
      <c r="H4" s="190"/>
      <c r="I4" s="190"/>
      <c r="J4" s="190"/>
      <c r="K4" s="190"/>
      <c r="L4" s="190"/>
      <c r="M4" s="190"/>
      <c r="N4" s="190"/>
      <c r="O4" s="190"/>
      <c r="P4" s="190"/>
      <c r="Q4" s="190"/>
      <c r="R4" s="190"/>
      <c r="S4" s="190"/>
      <c r="T4" s="190"/>
      <c r="U4" s="190"/>
      <c r="V4" s="190"/>
    </row>
    <row r="5" spans="2:22" ht="15.75">
      <c r="B5" s="685" t="s">
        <v>830</v>
      </c>
      <c r="C5" s="685"/>
      <c r="D5" s="685"/>
      <c r="E5" s="685"/>
      <c r="F5" s="685"/>
      <c r="G5" s="685"/>
      <c r="H5" s="685"/>
      <c r="I5" s="685"/>
      <c r="J5" s="685"/>
      <c r="K5" s="685"/>
      <c r="L5" s="685"/>
      <c r="M5" s="685"/>
      <c r="N5" s="685"/>
      <c r="O5" s="685"/>
      <c r="P5" s="685"/>
      <c r="Q5" s="685"/>
      <c r="R5" s="685"/>
      <c r="S5" s="685"/>
      <c r="T5" s="85"/>
      <c r="U5" s="686" t="s">
        <v>239</v>
      </c>
      <c r="V5" s="687"/>
    </row>
    <row r="6" spans="11:18" ht="15">
      <c r="K6" s="84"/>
      <c r="L6" s="84"/>
      <c r="M6" s="84"/>
      <c r="N6" s="84"/>
      <c r="O6" s="84"/>
      <c r="P6" s="84"/>
      <c r="Q6" s="84"/>
      <c r="R6" s="84"/>
    </row>
    <row r="7" spans="1:22" ht="12.75">
      <c r="A7" s="688" t="s">
        <v>1011</v>
      </c>
      <c r="B7" s="688"/>
      <c r="O7" s="689" t="s">
        <v>765</v>
      </c>
      <c r="P7" s="689"/>
      <c r="Q7" s="689"/>
      <c r="R7" s="689"/>
      <c r="S7" s="689"/>
      <c r="T7" s="689"/>
      <c r="U7" s="689"/>
      <c r="V7" s="689"/>
    </row>
    <row r="8" spans="1:22" ht="35.25" customHeight="1">
      <c r="A8" s="683" t="s">
        <v>2</v>
      </c>
      <c r="B8" s="683" t="s">
        <v>139</v>
      </c>
      <c r="C8" s="690" t="s">
        <v>140</v>
      </c>
      <c r="D8" s="690"/>
      <c r="E8" s="690"/>
      <c r="F8" s="690" t="s">
        <v>141</v>
      </c>
      <c r="G8" s="683" t="s">
        <v>169</v>
      </c>
      <c r="H8" s="683"/>
      <c r="I8" s="683"/>
      <c r="J8" s="683"/>
      <c r="K8" s="683"/>
      <c r="L8" s="683"/>
      <c r="M8" s="683"/>
      <c r="N8" s="683"/>
      <c r="O8" s="683" t="s">
        <v>170</v>
      </c>
      <c r="P8" s="683"/>
      <c r="Q8" s="683"/>
      <c r="R8" s="683"/>
      <c r="S8" s="683"/>
      <c r="T8" s="683"/>
      <c r="U8" s="683"/>
      <c r="V8" s="683"/>
    </row>
    <row r="9" spans="1:22" ht="15">
      <c r="A9" s="683"/>
      <c r="B9" s="683"/>
      <c r="C9" s="690" t="s">
        <v>240</v>
      </c>
      <c r="D9" s="690" t="s">
        <v>39</v>
      </c>
      <c r="E9" s="690" t="s">
        <v>40</v>
      </c>
      <c r="F9" s="690"/>
      <c r="G9" s="683" t="s">
        <v>171</v>
      </c>
      <c r="H9" s="683"/>
      <c r="I9" s="683"/>
      <c r="J9" s="683"/>
      <c r="K9" s="683" t="s">
        <v>156</v>
      </c>
      <c r="L9" s="683"/>
      <c r="M9" s="683"/>
      <c r="N9" s="683"/>
      <c r="O9" s="683" t="s">
        <v>142</v>
      </c>
      <c r="P9" s="683"/>
      <c r="Q9" s="683"/>
      <c r="R9" s="683"/>
      <c r="S9" s="683" t="s">
        <v>155</v>
      </c>
      <c r="T9" s="683"/>
      <c r="U9" s="683"/>
      <c r="V9" s="683"/>
    </row>
    <row r="10" spans="1:22" ht="12.75">
      <c r="A10" s="683"/>
      <c r="B10" s="683"/>
      <c r="C10" s="690"/>
      <c r="D10" s="690"/>
      <c r="E10" s="690"/>
      <c r="F10" s="690"/>
      <c r="G10" s="691" t="s">
        <v>143</v>
      </c>
      <c r="H10" s="692"/>
      <c r="I10" s="693"/>
      <c r="J10" s="674" t="s">
        <v>144</v>
      </c>
      <c r="K10" s="677" t="s">
        <v>143</v>
      </c>
      <c r="L10" s="678"/>
      <c r="M10" s="679"/>
      <c r="N10" s="674" t="s">
        <v>144</v>
      </c>
      <c r="O10" s="677" t="s">
        <v>143</v>
      </c>
      <c r="P10" s="678"/>
      <c r="Q10" s="679"/>
      <c r="R10" s="674" t="s">
        <v>144</v>
      </c>
      <c r="S10" s="677" t="s">
        <v>143</v>
      </c>
      <c r="T10" s="678"/>
      <c r="U10" s="679"/>
      <c r="V10" s="674" t="s">
        <v>144</v>
      </c>
    </row>
    <row r="11" spans="1:22" ht="15" customHeight="1">
      <c r="A11" s="683"/>
      <c r="B11" s="683"/>
      <c r="C11" s="690"/>
      <c r="D11" s="690"/>
      <c r="E11" s="690"/>
      <c r="F11" s="690"/>
      <c r="G11" s="694"/>
      <c r="H11" s="695"/>
      <c r="I11" s="696"/>
      <c r="J11" s="675"/>
      <c r="K11" s="680"/>
      <c r="L11" s="681"/>
      <c r="M11" s="682"/>
      <c r="N11" s="675"/>
      <c r="O11" s="680"/>
      <c r="P11" s="681"/>
      <c r="Q11" s="682"/>
      <c r="R11" s="675"/>
      <c r="S11" s="680"/>
      <c r="T11" s="681"/>
      <c r="U11" s="682"/>
      <c r="V11" s="675"/>
    </row>
    <row r="12" spans="1:22" ht="15">
      <c r="A12" s="683"/>
      <c r="B12" s="683"/>
      <c r="C12" s="690"/>
      <c r="D12" s="690"/>
      <c r="E12" s="690"/>
      <c r="F12" s="690"/>
      <c r="G12" s="192" t="s">
        <v>240</v>
      </c>
      <c r="H12" s="192" t="s">
        <v>39</v>
      </c>
      <c r="I12" s="193" t="s">
        <v>40</v>
      </c>
      <c r="J12" s="676"/>
      <c r="K12" s="191" t="s">
        <v>240</v>
      </c>
      <c r="L12" s="191" t="s">
        <v>39</v>
      </c>
      <c r="M12" s="191" t="s">
        <v>40</v>
      </c>
      <c r="N12" s="676"/>
      <c r="O12" s="191" t="s">
        <v>240</v>
      </c>
      <c r="P12" s="191" t="s">
        <v>39</v>
      </c>
      <c r="Q12" s="191" t="s">
        <v>40</v>
      </c>
      <c r="R12" s="676"/>
      <c r="S12" s="191" t="s">
        <v>240</v>
      </c>
      <c r="T12" s="191" t="s">
        <v>39</v>
      </c>
      <c r="U12" s="191" t="s">
        <v>40</v>
      </c>
      <c r="V12" s="676"/>
    </row>
    <row r="13" spans="1:22" ht="15">
      <c r="A13" s="191">
        <v>1</v>
      </c>
      <c r="B13" s="191">
        <v>2</v>
      </c>
      <c r="C13" s="191">
        <v>3</v>
      </c>
      <c r="D13" s="191">
        <v>4</v>
      </c>
      <c r="E13" s="191">
        <v>5</v>
      </c>
      <c r="F13" s="191">
        <v>6</v>
      </c>
      <c r="G13" s="191">
        <v>7</v>
      </c>
      <c r="H13" s="191">
        <v>8</v>
      </c>
      <c r="I13" s="191">
        <v>9</v>
      </c>
      <c r="J13" s="191">
        <v>10</v>
      </c>
      <c r="K13" s="191">
        <v>11</v>
      </c>
      <c r="L13" s="191">
        <v>12</v>
      </c>
      <c r="M13" s="191">
        <v>13</v>
      </c>
      <c r="N13" s="191">
        <v>14</v>
      </c>
      <c r="O13" s="191">
        <v>15</v>
      </c>
      <c r="P13" s="191">
        <v>16</v>
      </c>
      <c r="Q13" s="191">
        <v>17</v>
      </c>
      <c r="R13" s="191">
        <v>18</v>
      </c>
      <c r="S13" s="191">
        <v>19</v>
      </c>
      <c r="T13" s="191">
        <v>20</v>
      </c>
      <c r="U13" s="191">
        <v>21</v>
      </c>
      <c r="V13" s="191">
        <v>22</v>
      </c>
    </row>
    <row r="14" spans="1:22" ht="15">
      <c r="A14" s="697" t="s">
        <v>201</v>
      </c>
      <c r="B14" s="698"/>
      <c r="C14" s="191"/>
      <c r="D14" s="191"/>
      <c r="E14" s="191"/>
      <c r="F14" s="191"/>
      <c r="G14" s="191"/>
      <c r="H14" s="191"/>
      <c r="I14" s="191"/>
      <c r="J14" s="191"/>
      <c r="K14" s="191"/>
      <c r="L14" s="191"/>
      <c r="M14" s="191"/>
      <c r="N14" s="191"/>
      <c r="O14" s="191"/>
      <c r="P14" s="191"/>
      <c r="Q14" s="191"/>
      <c r="R14" s="191"/>
      <c r="S14" s="191"/>
      <c r="T14" s="191"/>
      <c r="U14" s="191"/>
      <c r="V14" s="191"/>
    </row>
    <row r="15" spans="1:22" ht="15">
      <c r="A15" s="191">
        <v>1</v>
      </c>
      <c r="B15" s="194" t="s">
        <v>200</v>
      </c>
      <c r="C15" s="369">
        <v>7617.5</v>
      </c>
      <c r="D15" s="369">
        <v>2495.96</v>
      </c>
      <c r="E15" s="369">
        <v>174.9</v>
      </c>
      <c r="F15" s="195" t="s">
        <v>895</v>
      </c>
      <c r="G15" s="369">
        <v>7617.5</v>
      </c>
      <c r="H15" s="369">
        <v>2495.96</v>
      </c>
      <c r="I15" s="369">
        <v>174.9</v>
      </c>
      <c r="J15" s="195" t="s">
        <v>895</v>
      </c>
      <c r="K15" s="700" t="s">
        <v>898</v>
      </c>
      <c r="L15" s="701"/>
      <c r="M15" s="701"/>
      <c r="N15" s="701"/>
      <c r="O15" s="701"/>
      <c r="P15" s="701"/>
      <c r="Q15" s="701"/>
      <c r="R15" s="701"/>
      <c r="S15" s="701"/>
      <c r="T15" s="701"/>
      <c r="U15" s="701"/>
      <c r="V15" s="702"/>
    </row>
    <row r="16" spans="1:22" ht="15">
      <c r="A16" s="191">
        <v>2</v>
      </c>
      <c r="B16" s="194" t="s">
        <v>145</v>
      </c>
      <c r="C16" s="369">
        <v>9704.7</v>
      </c>
      <c r="D16" s="369">
        <v>3179.85</v>
      </c>
      <c r="E16" s="369">
        <v>222.83</v>
      </c>
      <c r="F16" s="195" t="s">
        <v>896</v>
      </c>
      <c r="G16" s="369">
        <v>9704.7</v>
      </c>
      <c r="H16" s="369">
        <v>3179.85</v>
      </c>
      <c r="I16" s="369">
        <v>222.83</v>
      </c>
      <c r="J16" s="195" t="s">
        <v>896</v>
      </c>
      <c r="K16" s="703"/>
      <c r="L16" s="704"/>
      <c r="M16" s="704"/>
      <c r="N16" s="704"/>
      <c r="O16" s="704"/>
      <c r="P16" s="704"/>
      <c r="Q16" s="704"/>
      <c r="R16" s="704"/>
      <c r="S16" s="704"/>
      <c r="T16" s="704"/>
      <c r="U16" s="704"/>
      <c r="V16" s="705"/>
    </row>
    <row r="17" spans="1:22" ht="15">
      <c r="A17" s="191">
        <v>3</v>
      </c>
      <c r="B17" s="194" t="s">
        <v>146</v>
      </c>
      <c r="C17" s="369">
        <v>13815</v>
      </c>
      <c r="D17" s="369">
        <v>4526.63</v>
      </c>
      <c r="E17" s="369">
        <v>317.2</v>
      </c>
      <c r="F17" s="195" t="s">
        <v>897</v>
      </c>
      <c r="G17" s="369">
        <v>13815</v>
      </c>
      <c r="H17" s="369">
        <v>4526.63</v>
      </c>
      <c r="I17" s="369">
        <v>317.2</v>
      </c>
      <c r="J17" s="195" t="s">
        <v>897</v>
      </c>
      <c r="K17" s="706"/>
      <c r="L17" s="707"/>
      <c r="M17" s="707"/>
      <c r="N17" s="707"/>
      <c r="O17" s="707"/>
      <c r="P17" s="707"/>
      <c r="Q17" s="707"/>
      <c r="R17" s="707"/>
      <c r="S17" s="707"/>
      <c r="T17" s="707"/>
      <c r="U17" s="707"/>
      <c r="V17" s="708"/>
    </row>
    <row r="18" spans="1:22" ht="15">
      <c r="A18" s="697" t="s">
        <v>202</v>
      </c>
      <c r="B18" s="698"/>
      <c r="C18" s="195"/>
      <c r="D18" s="195"/>
      <c r="E18" s="195"/>
      <c r="F18" s="195"/>
      <c r="G18" s="195"/>
      <c r="H18" s="195"/>
      <c r="I18" s="195"/>
      <c r="J18" s="195"/>
      <c r="K18" s="195"/>
      <c r="L18" s="195"/>
      <c r="M18" s="195"/>
      <c r="N18" s="195"/>
      <c r="O18" s="195"/>
      <c r="P18" s="195"/>
      <c r="Q18" s="195"/>
      <c r="R18" s="195"/>
      <c r="S18" s="195"/>
      <c r="T18" s="195"/>
      <c r="U18" s="195"/>
      <c r="V18" s="195"/>
    </row>
    <row r="19" spans="1:22" ht="15">
      <c r="A19" s="191">
        <v>4</v>
      </c>
      <c r="B19" s="194" t="s">
        <v>191</v>
      </c>
      <c r="C19" s="195">
        <v>0</v>
      </c>
      <c r="D19" s="195">
        <v>0</v>
      </c>
      <c r="E19" s="195">
        <v>0</v>
      </c>
      <c r="F19" s="195"/>
      <c r="G19" s="195"/>
      <c r="H19" s="195"/>
      <c r="I19" s="195"/>
      <c r="J19" s="195"/>
      <c r="K19" s="195"/>
      <c r="L19" s="195"/>
      <c r="M19" s="195"/>
      <c r="N19" s="195"/>
      <c r="O19" s="195"/>
      <c r="P19" s="195"/>
      <c r="Q19" s="195"/>
      <c r="R19" s="195"/>
      <c r="S19" s="195"/>
      <c r="T19" s="195"/>
      <c r="U19" s="195"/>
      <c r="V19" s="195"/>
    </row>
    <row r="20" spans="1:22" ht="15">
      <c r="A20" s="191">
        <v>5</v>
      </c>
      <c r="B20" s="194" t="s">
        <v>124</v>
      </c>
      <c r="C20" s="195">
        <v>0</v>
      </c>
      <c r="D20" s="195">
        <v>0</v>
      </c>
      <c r="E20" s="195">
        <v>0</v>
      </c>
      <c r="F20" s="195"/>
      <c r="G20" s="195"/>
      <c r="H20" s="195"/>
      <c r="I20" s="195"/>
      <c r="J20" s="195"/>
      <c r="K20" s="195"/>
      <c r="L20" s="195"/>
      <c r="M20" s="195"/>
      <c r="N20" s="195"/>
      <c r="O20" s="195"/>
      <c r="P20" s="195"/>
      <c r="Q20" s="195"/>
      <c r="R20" s="195"/>
      <c r="S20" s="195"/>
      <c r="T20" s="195"/>
      <c r="U20" s="195"/>
      <c r="V20" s="195"/>
    </row>
    <row r="23" spans="1:22" ht="14.25">
      <c r="A23" s="699" t="s">
        <v>157</v>
      </c>
      <c r="B23" s="699"/>
      <c r="C23" s="699"/>
      <c r="D23" s="699"/>
      <c r="E23" s="699"/>
      <c r="F23" s="699"/>
      <c r="G23" s="699"/>
      <c r="H23" s="699"/>
      <c r="I23" s="699"/>
      <c r="J23" s="699"/>
      <c r="K23" s="699"/>
      <c r="L23" s="699"/>
      <c r="M23" s="699"/>
      <c r="N23" s="699"/>
      <c r="O23" s="699"/>
      <c r="P23" s="699"/>
      <c r="Q23" s="699"/>
      <c r="R23" s="699"/>
      <c r="S23" s="699"/>
      <c r="T23" s="699"/>
      <c r="U23" s="699"/>
      <c r="V23" s="699"/>
    </row>
    <row r="24" spans="1:22" ht="15">
      <c r="A24" s="196"/>
      <c r="B24" s="196"/>
      <c r="C24" s="196"/>
      <c r="D24" s="196"/>
      <c r="E24" s="196"/>
      <c r="F24" s="196"/>
      <c r="G24" s="196"/>
      <c r="H24" s="196"/>
      <c r="I24" s="196"/>
      <c r="J24" s="196"/>
      <c r="K24" s="196"/>
      <c r="L24" s="13"/>
      <c r="M24" s="13"/>
      <c r="N24" s="13"/>
      <c r="O24" s="13"/>
      <c r="P24" s="13"/>
      <c r="Q24" s="619" t="s">
        <v>887</v>
      </c>
      <c r="R24" s="619"/>
      <c r="S24" s="619"/>
      <c r="T24" s="619"/>
      <c r="U24" s="619"/>
      <c r="V24" s="196"/>
    </row>
    <row r="25" spans="1:21" ht="15">
      <c r="A25" s="83"/>
      <c r="B25" s="83"/>
      <c r="C25" s="83"/>
      <c r="D25" s="83"/>
      <c r="E25" s="83"/>
      <c r="F25" s="83"/>
      <c r="G25" s="83"/>
      <c r="H25" s="83"/>
      <c r="I25" s="83"/>
      <c r="J25" s="83"/>
      <c r="K25" s="83"/>
      <c r="L25" s="13"/>
      <c r="M25" s="13"/>
      <c r="N25" s="13"/>
      <c r="O25" s="13"/>
      <c r="P25" s="13"/>
      <c r="Q25" s="619" t="s">
        <v>888</v>
      </c>
      <c r="R25" s="619"/>
      <c r="S25" s="619"/>
      <c r="T25" s="619"/>
      <c r="U25" s="619"/>
    </row>
    <row r="26" spans="1:22" ht="15.75">
      <c r="A26" s="97"/>
      <c r="B26" s="97"/>
      <c r="C26" s="97"/>
      <c r="D26" s="97"/>
      <c r="E26" s="97"/>
      <c r="F26" s="97"/>
      <c r="G26" s="97"/>
      <c r="H26" s="97"/>
      <c r="I26" s="97"/>
      <c r="J26" s="97"/>
      <c r="K26" s="97"/>
      <c r="L26" s="14"/>
      <c r="M26" s="13"/>
      <c r="N26" s="14"/>
      <c r="O26" s="14"/>
      <c r="P26" s="14"/>
      <c r="Q26" s="14"/>
      <c r="R26" s="14"/>
      <c r="S26" s="642"/>
      <c r="T26" s="642"/>
      <c r="U26" s="643"/>
      <c r="V26" s="134"/>
    </row>
    <row r="27" spans="1:22" ht="15.75" customHeight="1">
      <c r="A27" s="134"/>
      <c r="B27" s="134"/>
      <c r="C27" s="134"/>
      <c r="D27" s="134"/>
      <c r="E27" s="134"/>
      <c r="F27" s="134"/>
      <c r="G27" s="134"/>
      <c r="H27" s="134"/>
      <c r="I27" s="134"/>
      <c r="J27" s="134"/>
      <c r="K27" s="134"/>
      <c r="L27" s="645" t="s">
        <v>889</v>
      </c>
      <c r="M27" s="645"/>
      <c r="N27" s="79"/>
      <c r="O27" s="79"/>
      <c r="P27" s="79"/>
      <c r="Q27" s="79"/>
      <c r="R27" s="79"/>
      <c r="S27" s="79"/>
      <c r="T27" s="79"/>
      <c r="U27" s="79"/>
      <c r="V27" s="134"/>
    </row>
    <row r="28" spans="1:22" ht="15.75">
      <c r="A28" s="134"/>
      <c r="B28" s="134"/>
      <c r="C28" s="134"/>
      <c r="D28" s="134"/>
      <c r="E28" s="134"/>
      <c r="F28" s="134"/>
      <c r="G28" s="134"/>
      <c r="H28" s="134"/>
      <c r="I28" s="134"/>
      <c r="J28" s="134"/>
      <c r="K28" s="134"/>
      <c r="L28" s="79"/>
      <c r="M28" s="79"/>
      <c r="N28" s="79"/>
      <c r="O28" s="79"/>
      <c r="P28" s="79"/>
      <c r="Q28" s="79"/>
      <c r="R28" s="79"/>
      <c r="S28" s="79"/>
      <c r="T28" s="79"/>
      <c r="U28" s="79"/>
      <c r="V28" s="134"/>
    </row>
    <row r="29" spans="1:24" ht="15">
      <c r="A29" s="83"/>
      <c r="B29" s="83"/>
      <c r="C29" s="83"/>
      <c r="D29" s="83"/>
      <c r="E29" s="83"/>
      <c r="F29" s="83"/>
      <c r="G29" s="83"/>
      <c r="H29" s="83"/>
      <c r="I29" s="83"/>
      <c r="J29" s="83"/>
      <c r="K29" s="83"/>
      <c r="L29" s="13"/>
      <c r="M29" s="13"/>
      <c r="N29" s="13"/>
      <c r="O29" s="13"/>
      <c r="P29" s="13"/>
      <c r="Q29" s="619" t="s">
        <v>890</v>
      </c>
      <c r="R29" s="619"/>
      <c r="S29" s="619"/>
      <c r="T29" s="619"/>
      <c r="U29" s="619"/>
      <c r="V29" s="392"/>
      <c r="W29" s="392"/>
      <c r="X29" s="392"/>
    </row>
    <row r="30" spans="12:21" ht="12.75">
      <c r="L30" s="544"/>
      <c r="M30" s="544"/>
      <c r="N30" s="544"/>
      <c r="O30" s="544"/>
      <c r="P30" s="544"/>
      <c r="Q30" s="544"/>
      <c r="R30" s="544"/>
      <c r="S30" s="544"/>
      <c r="T30" s="544"/>
      <c r="U30" s="544"/>
    </row>
    <row r="31" spans="12:21" ht="12.75">
      <c r="L31" s="544"/>
      <c r="M31" s="544"/>
      <c r="N31" s="544"/>
      <c r="O31" s="544"/>
      <c r="P31" s="544"/>
      <c r="Q31" s="544"/>
      <c r="R31" s="544"/>
      <c r="S31" s="544"/>
      <c r="T31" s="544"/>
      <c r="U31" s="544"/>
    </row>
    <row r="32" spans="12:21" ht="12.75">
      <c r="L32" s="544"/>
      <c r="M32" s="544"/>
      <c r="N32" s="544"/>
      <c r="O32" s="544"/>
      <c r="P32" s="544"/>
      <c r="Q32" s="544"/>
      <c r="R32" s="544"/>
      <c r="S32" s="544"/>
      <c r="T32" s="544"/>
      <c r="U32" s="544"/>
    </row>
    <row r="33" spans="12:21" ht="12.75">
      <c r="L33" s="544"/>
      <c r="M33" s="544"/>
      <c r="N33" s="544"/>
      <c r="O33" s="544"/>
      <c r="P33" s="544"/>
      <c r="Q33" s="544"/>
      <c r="R33" s="544"/>
      <c r="S33" s="544"/>
      <c r="T33" s="544"/>
      <c r="U33" s="544"/>
    </row>
    <row r="34" spans="12:21" ht="12.75">
      <c r="L34" s="544"/>
      <c r="M34" s="544"/>
      <c r="N34" s="544"/>
      <c r="O34" s="544"/>
      <c r="P34" s="544"/>
      <c r="Q34" s="544"/>
      <c r="R34" s="544"/>
      <c r="S34" s="544"/>
      <c r="T34" s="544"/>
      <c r="U34" s="544"/>
    </row>
  </sheetData>
  <sheetProtection/>
  <mergeCells count="35">
    <mergeCell ref="Q25:U25"/>
    <mergeCell ref="S26:U26"/>
    <mergeCell ref="L27:M27"/>
    <mergeCell ref="Q29:U29"/>
    <mergeCell ref="A14:B14"/>
    <mergeCell ref="A18:B18"/>
    <mergeCell ref="A23:V23"/>
    <mergeCell ref="K15:V17"/>
    <mergeCell ref="Q24:U24"/>
    <mergeCell ref="G8:N8"/>
    <mergeCell ref="G10:I11"/>
    <mergeCell ref="J10:J12"/>
    <mergeCell ref="K10:M11"/>
    <mergeCell ref="N10:N12"/>
    <mergeCell ref="C9:C12"/>
    <mergeCell ref="D9:D12"/>
    <mergeCell ref="E9:E12"/>
    <mergeCell ref="G9:J9"/>
    <mergeCell ref="C3:N3"/>
    <mergeCell ref="B5:S5"/>
    <mergeCell ref="U5:V5"/>
    <mergeCell ref="A7:B7"/>
    <mergeCell ref="O7:V7"/>
    <mergeCell ref="O8:V8"/>
    <mergeCell ref="A8:A12"/>
    <mergeCell ref="B8:B12"/>
    <mergeCell ref="C8:E8"/>
    <mergeCell ref="F8:F12"/>
    <mergeCell ref="V10:V12"/>
    <mergeCell ref="S10:U11"/>
    <mergeCell ref="K9:N9"/>
    <mergeCell ref="O9:R9"/>
    <mergeCell ref="S9:V9"/>
    <mergeCell ref="R10:R12"/>
    <mergeCell ref="O10:Q1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56" r:id="rId1"/>
  <colBreaks count="1" manualBreakCount="1">
    <brk id="22" max="65535" man="1"/>
  </colBreaks>
</worksheet>
</file>

<file path=xl/worksheets/sheet60.xml><?xml version="1.0" encoding="utf-8"?>
<worksheet xmlns="http://schemas.openxmlformats.org/spreadsheetml/2006/main" xmlns:r="http://schemas.openxmlformats.org/officeDocument/2006/relationships">
  <sheetPr>
    <pageSetUpPr fitToPage="1"/>
  </sheetPr>
  <dimension ref="A1:P39"/>
  <sheetViews>
    <sheetView view="pageBreakPreview" zoomScaleNormal="70" zoomScaleSheetLayoutView="100" zoomScalePageLayoutView="0" workbookViewId="0" topLeftCell="A10">
      <selection activeCell="A7" sqref="A7:B7"/>
    </sheetView>
  </sheetViews>
  <sheetFormatPr defaultColWidth="9.140625" defaultRowHeight="12.75"/>
  <cols>
    <col min="1" max="1" width="5.57421875" style="273" customWidth="1"/>
    <col min="2" max="2" width="8.8515625" style="273" customWidth="1"/>
    <col min="3" max="3" width="10.28125" style="273" customWidth="1"/>
    <col min="4" max="4" width="12.8515625" style="273" customWidth="1"/>
    <col min="5" max="5" width="8.7109375" style="260" customWidth="1"/>
    <col min="6" max="7" width="8.00390625" style="260" customWidth="1"/>
    <col min="8" max="10" width="8.140625" style="260" customWidth="1"/>
    <col min="11" max="11" width="8.421875" style="260" customWidth="1"/>
    <col min="12" max="12" width="8.140625" style="260" customWidth="1"/>
    <col min="13" max="13" width="11.28125" style="260" customWidth="1"/>
    <col min="14" max="14" width="11.8515625" style="260" customWidth="1"/>
    <col min="15" max="15" width="9.140625" style="273" customWidth="1"/>
    <col min="16" max="16" width="12.00390625" style="273" customWidth="1"/>
    <col min="17" max="16384" width="9.140625" style="260" customWidth="1"/>
  </cols>
  <sheetData>
    <row r="1" spans="4:14" ht="12.75" customHeight="1">
      <c r="D1" s="974"/>
      <c r="E1" s="974"/>
      <c r="F1" s="273"/>
      <c r="G1" s="273"/>
      <c r="H1" s="273"/>
      <c r="I1" s="273"/>
      <c r="J1" s="273"/>
      <c r="K1" s="273"/>
      <c r="L1" s="273"/>
      <c r="M1" s="976" t="s">
        <v>648</v>
      </c>
      <c r="N1" s="976"/>
    </row>
    <row r="2" spans="1:14" ht="15.75">
      <c r="A2" s="985" t="s">
        <v>0</v>
      </c>
      <c r="B2" s="985"/>
      <c r="C2" s="985"/>
      <c r="D2" s="985"/>
      <c r="E2" s="985"/>
      <c r="F2" s="985"/>
      <c r="G2" s="985"/>
      <c r="H2" s="985"/>
      <c r="I2" s="985"/>
      <c r="J2" s="985"/>
      <c r="K2" s="985"/>
      <c r="L2" s="985"/>
      <c r="M2" s="985"/>
      <c r="N2" s="985"/>
    </row>
    <row r="3" spans="1:14" ht="18">
      <c r="A3" s="986" t="s">
        <v>690</v>
      </c>
      <c r="B3" s="986"/>
      <c r="C3" s="986"/>
      <c r="D3" s="986"/>
      <c r="E3" s="986"/>
      <c r="F3" s="986"/>
      <c r="G3" s="986"/>
      <c r="H3" s="986"/>
      <c r="I3" s="986"/>
      <c r="J3" s="986"/>
      <c r="K3" s="986"/>
      <c r="L3" s="986"/>
      <c r="M3" s="986"/>
      <c r="N3" s="986"/>
    </row>
    <row r="4" spans="1:14" ht="9.75" customHeight="1">
      <c r="A4" s="1003" t="s">
        <v>700</v>
      </c>
      <c r="B4" s="1003"/>
      <c r="C4" s="1003"/>
      <c r="D4" s="1003"/>
      <c r="E4" s="1003"/>
      <c r="F4" s="1003"/>
      <c r="G4" s="1003"/>
      <c r="H4" s="1003"/>
      <c r="I4" s="1003"/>
      <c r="J4" s="1003"/>
      <c r="K4" s="1003"/>
      <c r="L4" s="1003"/>
      <c r="M4" s="1003"/>
      <c r="N4" s="1003"/>
    </row>
    <row r="5" spans="1:16" s="261" customFormat="1" ht="18.75" customHeight="1">
      <c r="A5" s="1003"/>
      <c r="B5" s="1003"/>
      <c r="C5" s="1003"/>
      <c r="D5" s="1003"/>
      <c r="E5" s="1003"/>
      <c r="F5" s="1003"/>
      <c r="G5" s="1003"/>
      <c r="H5" s="1003"/>
      <c r="I5" s="1003"/>
      <c r="J5" s="1003"/>
      <c r="K5" s="1003"/>
      <c r="L5" s="1003"/>
      <c r="M5" s="1003"/>
      <c r="N5" s="1003"/>
      <c r="O5" s="334"/>
      <c r="P5" s="334"/>
    </row>
    <row r="6" spans="1:14" ht="12.75">
      <c r="A6" s="975"/>
      <c r="B6" s="975"/>
      <c r="C6" s="975"/>
      <c r="D6" s="975"/>
      <c r="E6" s="975"/>
      <c r="F6" s="975"/>
      <c r="G6" s="975"/>
      <c r="H6" s="975"/>
      <c r="I6" s="975"/>
      <c r="J6" s="975"/>
      <c r="K6" s="975"/>
      <c r="L6" s="975"/>
      <c r="M6" s="975"/>
      <c r="N6" s="975"/>
    </row>
    <row r="7" spans="1:14" ht="12.75">
      <c r="A7" s="992" t="s">
        <v>1011</v>
      </c>
      <c r="B7" s="992"/>
      <c r="D7" s="307"/>
      <c r="E7" s="273"/>
      <c r="F7" s="273"/>
      <c r="G7" s="273"/>
      <c r="H7" s="988"/>
      <c r="I7" s="988"/>
      <c r="J7" s="988"/>
      <c r="K7" s="988"/>
      <c r="L7" s="988"/>
      <c r="M7" s="988"/>
      <c r="N7" s="988"/>
    </row>
    <row r="8" spans="1:16" ht="46.5" customHeight="1">
      <c r="A8" s="873" t="s">
        <v>2</v>
      </c>
      <c r="B8" s="873" t="s">
        <v>3</v>
      </c>
      <c r="C8" s="1001" t="s">
        <v>477</v>
      </c>
      <c r="D8" s="993" t="s">
        <v>80</v>
      </c>
      <c r="E8" s="989" t="s">
        <v>81</v>
      </c>
      <c r="F8" s="990"/>
      <c r="G8" s="990"/>
      <c r="H8" s="991"/>
      <c r="I8" s="873" t="s">
        <v>642</v>
      </c>
      <c r="J8" s="873"/>
      <c r="K8" s="873"/>
      <c r="L8" s="873"/>
      <c r="M8" s="873"/>
      <c r="N8" s="873"/>
      <c r="O8" s="977" t="s">
        <v>838</v>
      </c>
      <c r="P8" s="977"/>
    </row>
    <row r="9" spans="1:16" ht="44.25" customHeight="1">
      <c r="A9" s="873"/>
      <c r="B9" s="873"/>
      <c r="C9" s="1002"/>
      <c r="D9" s="994"/>
      <c r="E9" s="325" t="s">
        <v>85</v>
      </c>
      <c r="F9" s="325" t="s">
        <v>18</v>
      </c>
      <c r="G9" s="325" t="s">
        <v>38</v>
      </c>
      <c r="H9" s="325" t="s">
        <v>677</v>
      </c>
      <c r="I9" s="333" t="s">
        <v>16</v>
      </c>
      <c r="J9" s="333" t="s">
        <v>643</v>
      </c>
      <c r="K9" s="333" t="s">
        <v>644</v>
      </c>
      <c r="L9" s="333" t="s">
        <v>645</v>
      </c>
      <c r="M9" s="333" t="s">
        <v>646</v>
      </c>
      <c r="N9" s="333" t="s">
        <v>647</v>
      </c>
      <c r="O9" s="344" t="s">
        <v>850</v>
      </c>
      <c r="P9" s="344" t="s">
        <v>848</v>
      </c>
    </row>
    <row r="10" spans="1:16" s="340" customFormat="1" ht="12.75">
      <c r="A10" s="339">
        <v>1</v>
      </c>
      <c r="B10" s="339">
        <v>2</v>
      </c>
      <c r="C10" s="339">
        <v>3</v>
      </c>
      <c r="D10" s="339">
        <v>8</v>
      </c>
      <c r="E10" s="339">
        <v>9</v>
      </c>
      <c r="F10" s="339">
        <v>10</v>
      </c>
      <c r="G10" s="339">
        <v>11</v>
      </c>
      <c r="H10" s="339">
        <v>12</v>
      </c>
      <c r="I10" s="339">
        <v>9</v>
      </c>
      <c r="J10" s="339">
        <v>10</v>
      </c>
      <c r="K10" s="339">
        <v>11</v>
      </c>
      <c r="L10" s="339">
        <v>12</v>
      </c>
      <c r="M10" s="339">
        <v>13</v>
      </c>
      <c r="N10" s="339">
        <v>14</v>
      </c>
      <c r="O10" s="339">
        <v>15</v>
      </c>
      <c r="P10" s="339">
        <v>16</v>
      </c>
    </row>
    <row r="11" spans="1:16" ht="12.75">
      <c r="A11" s="277">
        <v>1</v>
      </c>
      <c r="B11" s="863" t="s">
        <v>948</v>
      </c>
      <c r="C11" s="1004"/>
      <c r="D11" s="1004"/>
      <c r="E11" s="1004"/>
      <c r="F11" s="1004"/>
      <c r="G11" s="1004"/>
      <c r="H11" s="1004"/>
      <c r="I11" s="1004"/>
      <c r="J11" s="1004"/>
      <c r="K11" s="1004"/>
      <c r="L11" s="1004"/>
      <c r="M11" s="1004"/>
      <c r="N11" s="978"/>
      <c r="O11" s="278"/>
      <c r="P11" s="278"/>
    </row>
    <row r="12" spans="1:16" ht="12.75">
      <c r="A12" s="277">
        <v>2</v>
      </c>
      <c r="B12" s="979"/>
      <c r="C12" s="1005"/>
      <c r="D12" s="1005"/>
      <c r="E12" s="1005"/>
      <c r="F12" s="1005"/>
      <c r="G12" s="1005"/>
      <c r="H12" s="1005"/>
      <c r="I12" s="1005"/>
      <c r="J12" s="1005"/>
      <c r="K12" s="1005"/>
      <c r="L12" s="1005"/>
      <c r="M12" s="1005"/>
      <c r="N12" s="980"/>
      <c r="O12" s="278"/>
      <c r="P12" s="278"/>
    </row>
    <row r="13" spans="1:16" ht="12.75">
      <c r="A13" s="277">
        <v>3</v>
      </c>
      <c r="B13" s="979"/>
      <c r="C13" s="1005"/>
      <c r="D13" s="1005"/>
      <c r="E13" s="1005"/>
      <c r="F13" s="1005"/>
      <c r="G13" s="1005"/>
      <c r="H13" s="1005"/>
      <c r="I13" s="1005"/>
      <c r="J13" s="1005"/>
      <c r="K13" s="1005"/>
      <c r="L13" s="1005"/>
      <c r="M13" s="1005"/>
      <c r="N13" s="980"/>
      <c r="O13" s="278"/>
      <c r="P13" s="278"/>
    </row>
    <row r="14" spans="1:16" ht="12.75">
      <c r="A14" s="277">
        <v>4</v>
      </c>
      <c r="B14" s="979"/>
      <c r="C14" s="1005"/>
      <c r="D14" s="1005"/>
      <c r="E14" s="1005"/>
      <c r="F14" s="1005"/>
      <c r="G14" s="1005"/>
      <c r="H14" s="1005"/>
      <c r="I14" s="1005"/>
      <c r="J14" s="1005"/>
      <c r="K14" s="1005"/>
      <c r="L14" s="1005"/>
      <c r="M14" s="1005"/>
      <c r="N14" s="980"/>
      <c r="O14" s="278"/>
      <c r="P14" s="278"/>
    </row>
    <row r="15" spans="1:16" ht="12.75">
      <c r="A15" s="277">
        <v>5</v>
      </c>
      <c r="B15" s="979"/>
      <c r="C15" s="1005"/>
      <c r="D15" s="1005"/>
      <c r="E15" s="1005"/>
      <c r="F15" s="1005"/>
      <c r="G15" s="1005"/>
      <c r="H15" s="1005"/>
      <c r="I15" s="1005"/>
      <c r="J15" s="1005"/>
      <c r="K15" s="1005"/>
      <c r="L15" s="1005"/>
      <c r="M15" s="1005"/>
      <c r="N15" s="980"/>
      <c r="O15" s="278"/>
      <c r="P15" s="278"/>
    </row>
    <row r="16" spans="1:16" ht="12.75">
      <c r="A16" s="277">
        <v>6</v>
      </c>
      <c r="B16" s="979"/>
      <c r="C16" s="1005"/>
      <c r="D16" s="1005"/>
      <c r="E16" s="1005"/>
      <c r="F16" s="1005"/>
      <c r="G16" s="1005"/>
      <c r="H16" s="1005"/>
      <c r="I16" s="1005"/>
      <c r="J16" s="1005"/>
      <c r="K16" s="1005"/>
      <c r="L16" s="1005"/>
      <c r="M16" s="1005"/>
      <c r="N16" s="980"/>
      <c r="O16" s="278"/>
      <c r="P16" s="278"/>
    </row>
    <row r="17" spans="1:16" ht="12.75">
      <c r="A17" s="277">
        <v>7</v>
      </c>
      <c r="B17" s="979"/>
      <c r="C17" s="1005"/>
      <c r="D17" s="1005"/>
      <c r="E17" s="1005"/>
      <c r="F17" s="1005"/>
      <c r="G17" s="1005"/>
      <c r="H17" s="1005"/>
      <c r="I17" s="1005"/>
      <c r="J17" s="1005"/>
      <c r="K17" s="1005"/>
      <c r="L17" s="1005"/>
      <c r="M17" s="1005"/>
      <c r="N17" s="980"/>
      <c r="O17" s="278"/>
      <c r="P17" s="278"/>
    </row>
    <row r="18" spans="1:16" ht="12.75">
      <c r="A18" s="277">
        <v>8</v>
      </c>
      <c r="B18" s="979"/>
      <c r="C18" s="1005"/>
      <c r="D18" s="1005"/>
      <c r="E18" s="1005"/>
      <c r="F18" s="1005"/>
      <c r="G18" s="1005"/>
      <c r="H18" s="1005"/>
      <c r="I18" s="1005"/>
      <c r="J18" s="1005"/>
      <c r="K18" s="1005"/>
      <c r="L18" s="1005"/>
      <c r="M18" s="1005"/>
      <c r="N18" s="980"/>
      <c r="O18" s="278"/>
      <c r="P18" s="278"/>
    </row>
    <row r="19" spans="1:16" ht="12.75">
      <c r="A19" s="277">
        <v>9</v>
      </c>
      <c r="B19" s="979"/>
      <c r="C19" s="1005"/>
      <c r="D19" s="1005"/>
      <c r="E19" s="1005"/>
      <c r="F19" s="1005"/>
      <c r="G19" s="1005"/>
      <c r="H19" s="1005"/>
      <c r="I19" s="1005"/>
      <c r="J19" s="1005"/>
      <c r="K19" s="1005"/>
      <c r="L19" s="1005"/>
      <c r="M19" s="1005"/>
      <c r="N19" s="980"/>
      <c r="O19" s="278"/>
      <c r="P19" s="278"/>
    </row>
    <row r="20" spans="1:16" ht="12.75">
      <c r="A20" s="277">
        <v>10</v>
      </c>
      <c r="B20" s="979"/>
      <c r="C20" s="1005"/>
      <c r="D20" s="1005"/>
      <c r="E20" s="1005"/>
      <c r="F20" s="1005"/>
      <c r="G20" s="1005"/>
      <c r="H20" s="1005"/>
      <c r="I20" s="1005"/>
      <c r="J20" s="1005"/>
      <c r="K20" s="1005"/>
      <c r="L20" s="1005"/>
      <c r="M20" s="1005"/>
      <c r="N20" s="980"/>
      <c r="O20" s="278"/>
      <c r="P20" s="278"/>
    </row>
    <row r="21" spans="1:16" ht="12.75">
      <c r="A21" s="277">
        <v>11</v>
      </c>
      <c r="B21" s="979"/>
      <c r="C21" s="1005"/>
      <c r="D21" s="1005"/>
      <c r="E21" s="1005"/>
      <c r="F21" s="1005"/>
      <c r="G21" s="1005"/>
      <c r="H21" s="1005"/>
      <c r="I21" s="1005"/>
      <c r="J21" s="1005"/>
      <c r="K21" s="1005"/>
      <c r="L21" s="1005"/>
      <c r="M21" s="1005"/>
      <c r="N21" s="980"/>
      <c r="O21" s="278"/>
      <c r="P21" s="278"/>
    </row>
    <row r="22" spans="1:16" ht="12.75">
      <c r="A22" s="277">
        <v>12</v>
      </c>
      <c r="B22" s="979"/>
      <c r="C22" s="1005"/>
      <c r="D22" s="1005"/>
      <c r="E22" s="1005"/>
      <c r="F22" s="1005"/>
      <c r="G22" s="1005"/>
      <c r="H22" s="1005"/>
      <c r="I22" s="1005"/>
      <c r="J22" s="1005"/>
      <c r="K22" s="1005"/>
      <c r="L22" s="1005"/>
      <c r="M22" s="1005"/>
      <c r="N22" s="980"/>
      <c r="O22" s="278"/>
      <c r="P22" s="278"/>
    </row>
    <row r="23" spans="1:16" ht="12.75">
      <c r="A23" s="277">
        <v>13</v>
      </c>
      <c r="B23" s="981"/>
      <c r="C23" s="1006"/>
      <c r="D23" s="1006"/>
      <c r="E23" s="1006"/>
      <c r="F23" s="1006"/>
      <c r="G23" s="1006"/>
      <c r="H23" s="1006"/>
      <c r="I23" s="1006"/>
      <c r="J23" s="1006"/>
      <c r="K23" s="1006"/>
      <c r="L23" s="1006"/>
      <c r="M23" s="1006"/>
      <c r="N23" s="982"/>
      <c r="O23" s="278"/>
      <c r="P23" s="278"/>
    </row>
    <row r="24" spans="1:16" ht="12.75">
      <c r="A24" s="277">
        <v>14</v>
      </c>
      <c r="B24" s="278"/>
      <c r="C24" s="278"/>
      <c r="D24" s="310"/>
      <c r="E24" s="278"/>
      <c r="F24" s="278"/>
      <c r="G24" s="278"/>
      <c r="H24" s="278"/>
      <c r="I24" s="278"/>
      <c r="J24" s="278"/>
      <c r="K24" s="278"/>
      <c r="L24" s="278"/>
      <c r="M24" s="278"/>
      <c r="N24" s="278"/>
      <c r="O24" s="278"/>
      <c r="P24" s="278"/>
    </row>
    <row r="25" spans="1:16" ht="12.75">
      <c r="A25" s="280" t="s">
        <v>7</v>
      </c>
      <c r="B25" s="278"/>
      <c r="C25" s="278"/>
      <c r="D25" s="310"/>
      <c r="E25" s="278"/>
      <c r="F25" s="278"/>
      <c r="G25" s="278"/>
      <c r="H25" s="278"/>
      <c r="I25" s="278"/>
      <c r="J25" s="278"/>
      <c r="K25" s="278"/>
      <c r="L25" s="278"/>
      <c r="M25" s="278"/>
      <c r="N25" s="278"/>
      <c r="O25" s="278"/>
      <c r="P25" s="278"/>
    </row>
    <row r="26" spans="1:16" ht="12.75">
      <c r="A26" s="280" t="s">
        <v>7</v>
      </c>
      <c r="B26" s="278"/>
      <c r="C26" s="278"/>
      <c r="D26" s="310"/>
      <c r="E26" s="278"/>
      <c r="F26" s="278"/>
      <c r="G26" s="278"/>
      <c r="H26" s="278"/>
      <c r="I26" s="278"/>
      <c r="J26" s="278"/>
      <c r="K26" s="278"/>
      <c r="L26" s="278"/>
      <c r="M26" s="278"/>
      <c r="N26" s="278"/>
      <c r="O26" s="278"/>
      <c r="P26" s="278"/>
    </row>
    <row r="27" spans="1:16" ht="12.75">
      <c r="A27" s="277" t="s">
        <v>16</v>
      </c>
      <c r="B27" s="278"/>
      <c r="C27" s="278"/>
      <c r="D27" s="310"/>
      <c r="E27" s="278"/>
      <c r="F27" s="278"/>
      <c r="G27" s="278"/>
      <c r="H27" s="278"/>
      <c r="I27" s="278"/>
      <c r="J27" s="278"/>
      <c r="K27" s="278"/>
      <c r="L27" s="278"/>
      <c r="M27" s="278"/>
      <c r="N27" s="278"/>
      <c r="O27" s="278"/>
      <c r="P27" s="278"/>
    </row>
    <row r="28" spans="1:14" ht="12.75">
      <c r="A28" s="281"/>
      <c r="B28" s="281"/>
      <c r="C28" s="281"/>
      <c r="D28" s="281"/>
      <c r="E28" s="273"/>
      <c r="F28" s="273"/>
      <c r="G28" s="273"/>
      <c r="H28" s="273"/>
      <c r="I28" s="273"/>
      <c r="J28" s="273"/>
      <c r="K28" s="273"/>
      <c r="L28" s="273"/>
      <c r="M28" s="273"/>
      <c r="N28" s="273"/>
    </row>
    <row r="29" spans="1:16" ht="15">
      <c r="A29" s="282"/>
      <c r="B29" s="283"/>
      <c r="C29" s="283"/>
      <c r="D29" s="281"/>
      <c r="E29" s="273"/>
      <c r="F29" s="273"/>
      <c r="G29" s="273"/>
      <c r="H29" s="273"/>
      <c r="I29" s="273"/>
      <c r="J29" s="273"/>
      <c r="K29" s="14"/>
      <c r="L29" s="396"/>
      <c r="M29" s="907" t="s">
        <v>952</v>
      </c>
      <c r="N29" s="907"/>
      <c r="O29" s="907"/>
      <c r="P29" s="907"/>
    </row>
    <row r="30" spans="1:16" ht="15">
      <c r="A30" s="284"/>
      <c r="B30" s="284"/>
      <c r="C30" s="284"/>
      <c r="E30" s="273"/>
      <c r="F30" s="273"/>
      <c r="G30" s="273"/>
      <c r="H30" s="273"/>
      <c r="I30" s="273"/>
      <c r="J30" s="273"/>
      <c r="K30" s="14"/>
      <c r="L30" s="396"/>
      <c r="M30" s="907" t="s">
        <v>953</v>
      </c>
      <c r="N30" s="907"/>
      <c r="O30" s="907"/>
      <c r="P30" s="907"/>
    </row>
    <row r="31" spans="1:16" ht="15">
      <c r="A31" s="284"/>
      <c r="B31" s="284"/>
      <c r="C31" s="284"/>
      <c r="E31" s="273"/>
      <c r="F31" s="273"/>
      <c r="G31" s="273"/>
      <c r="H31" s="273"/>
      <c r="I31" s="273"/>
      <c r="J31" s="273"/>
      <c r="K31" s="14"/>
      <c r="L31" s="397"/>
      <c r="M31" s="397"/>
      <c r="N31" s="397"/>
      <c r="O31" s="220"/>
      <c r="P31" s="220"/>
    </row>
    <row r="32" spans="1:16" ht="15">
      <c r="A32" s="284"/>
      <c r="B32" s="284"/>
      <c r="C32" s="284"/>
      <c r="E32" s="273"/>
      <c r="F32" s="273"/>
      <c r="G32" s="273"/>
      <c r="H32" s="273"/>
      <c r="I32" s="273"/>
      <c r="J32" s="273"/>
      <c r="K32" s="14"/>
      <c r="L32" s="42" t="s">
        <v>954</v>
      </c>
      <c r="M32" s="42"/>
      <c r="N32" s="42"/>
      <c r="O32" s="210"/>
      <c r="P32" s="210"/>
    </row>
    <row r="33" spans="1:16" ht="15">
      <c r="A33" s="284"/>
      <c r="B33" s="284"/>
      <c r="C33" s="284"/>
      <c r="E33" s="273"/>
      <c r="F33" s="273"/>
      <c r="G33" s="273"/>
      <c r="H33" s="273"/>
      <c r="I33" s="273"/>
      <c r="J33" s="273"/>
      <c r="K33" s="14"/>
      <c r="L33" s="396"/>
      <c r="M33" s="907" t="s">
        <v>955</v>
      </c>
      <c r="N33" s="907"/>
      <c r="O33" s="907"/>
      <c r="P33" s="907"/>
    </row>
    <row r="34" spans="1:14" ht="12.75">
      <c r="A34" s="284"/>
      <c r="D34" s="284"/>
      <c r="E34" s="273"/>
      <c r="F34" s="284"/>
      <c r="G34" s="284"/>
      <c r="H34" s="284"/>
      <c r="I34" s="284"/>
      <c r="J34" s="284"/>
      <c r="K34" s="284"/>
      <c r="L34" s="284"/>
      <c r="M34" s="284"/>
      <c r="N34" s="284"/>
    </row>
    <row r="35" spans="5:14" ht="12.75" customHeight="1">
      <c r="E35" s="284"/>
      <c r="F35" s="983"/>
      <c r="G35" s="983"/>
      <c r="H35" s="983"/>
      <c r="I35" s="983"/>
      <c r="J35" s="983"/>
      <c r="K35" s="983"/>
      <c r="L35" s="983"/>
      <c r="M35" s="983"/>
      <c r="N35" s="983"/>
    </row>
    <row r="36" spans="5:14" ht="12.75" customHeight="1">
      <c r="E36" s="983"/>
      <c r="F36" s="983"/>
      <c r="G36" s="983"/>
      <c r="H36" s="983"/>
      <c r="I36" s="983"/>
      <c r="J36" s="983"/>
      <c r="K36" s="983"/>
      <c r="L36" s="983"/>
      <c r="M36" s="983"/>
      <c r="N36" s="983"/>
    </row>
    <row r="37" spans="1:14" ht="12.75">
      <c r="A37" s="284"/>
      <c r="B37" s="284"/>
      <c r="E37" s="273"/>
      <c r="F37" s="284"/>
      <c r="G37" s="284"/>
      <c r="H37" s="284"/>
      <c r="I37" s="284"/>
      <c r="J37" s="284"/>
      <c r="K37" s="284"/>
      <c r="L37" s="284"/>
      <c r="M37" s="284"/>
      <c r="N37" s="284"/>
    </row>
    <row r="39" spans="1:14" ht="12.75">
      <c r="A39" s="987"/>
      <c r="B39" s="987"/>
      <c r="C39" s="987"/>
      <c r="D39" s="987"/>
      <c r="E39" s="987"/>
      <c r="F39" s="987"/>
      <c r="G39" s="987"/>
      <c r="H39" s="987"/>
      <c r="I39" s="987"/>
      <c r="J39" s="987"/>
      <c r="K39" s="987"/>
      <c r="L39" s="987"/>
      <c r="M39" s="987"/>
      <c r="N39" s="987"/>
    </row>
  </sheetData>
  <sheetProtection/>
  <mergeCells count="22">
    <mergeCell ref="M30:P30"/>
    <mergeCell ref="M33:P33"/>
    <mergeCell ref="F35:N35"/>
    <mergeCell ref="E36:N36"/>
    <mergeCell ref="A39:N39"/>
    <mergeCell ref="C8:C9"/>
    <mergeCell ref="B11:N23"/>
    <mergeCell ref="M29:P29"/>
    <mergeCell ref="O8:P8"/>
    <mergeCell ref="A7:B7"/>
    <mergeCell ref="H7:N7"/>
    <mergeCell ref="A8:A9"/>
    <mergeCell ref="B8:B9"/>
    <mergeCell ref="D8:D9"/>
    <mergeCell ref="E8:H8"/>
    <mergeCell ref="I8:N8"/>
    <mergeCell ref="A6:N6"/>
    <mergeCell ref="D1:E1"/>
    <mergeCell ref="M1:N1"/>
    <mergeCell ref="A2:N2"/>
    <mergeCell ref="A3:N3"/>
    <mergeCell ref="A4:N5"/>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0" r:id="rId1"/>
</worksheet>
</file>

<file path=xl/worksheets/sheet61.xml><?xml version="1.0" encoding="utf-8"?>
<worksheet xmlns="http://schemas.openxmlformats.org/spreadsheetml/2006/main" xmlns:r="http://schemas.openxmlformats.org/officeDocument/2006/relationships">
  <sheetPr>
    <pageSetUpPr fitToPage="1"/>
  </sheetPr>
  <dimension ref="A1:P39"/>
  <sheetViews>
    <sheetView view="pageBreakPreview" zoomScaleNormal="70" zoomScaleSheetLayoutView="100" zoomScalePageLayoutView="0" workbookViewId="0" topLeftCell="A1">
      <selection activeCell="R1" sqref="R1"/>
    </sheetView>
  </sheetViews>
  <sheetFormatPr defaultColWidth="9.140625" defaultRowHeight="12.75"/>
  <cols>
    <col min="1" max="1" width="5.57421875" style="273" customWidth="1"/>
    <col min="2" max="2" width="8.8515625" style="273" customWidth="1"/>
    <col min="3" max="3" width="10.28125" style="273" customWidth="1"/>
    <col min="4" max="4" width="12.8515625" style="273" customWidth="1"/>
    <col min="5" max="5" width="8.7109375" style="260" customWidth="1"/>
    <col min="6" max="7" width="8.00390625" style="260" customWidth="1"/>
    <col min="8" max="10" width="8.140625" style="260" customWidth="1"/>
    <col min="11" max="11" width="8.421875" style="260" customWidth="1"/>
    <col min="12" max="12" width="8.140625" style="260" customWidth="1"/>
    <col min="13" max="13" width="11.28125" style="260" customWidth="1"/>
    <col min="14" max="14" width="11.8515625" style="260" customWidth="1"/>
    <col min="15" max="15" width="9.140625" style="273" customWidth="1"/>
    <col min="16" max="16" width="13.00390625" style="273" customWidth="1"/>
    <col min="17" max="16384" width="9.140625" style="260" customWidth="1"/>
  </cols>
  <sheetData>
    <row r="1" spans="4:14" ht="12.75" customHeight="1">
      <c r="D1" s="974"/>
      <c r="E1" s="974"/>
      <c r="F1" s="273"/>
      <c r="G1" s="273"/>
      <c r="H1" s="273"/>
      <c r="I1" s="273"/>
      <c r="J1" s="273"/>
      <c r="K1" s="273"/>
      <c r="L1" s="273"/>
      <c r="M1" s="976" t="s">
        <v>661</v>
      </c>
      <c r="N1" s="976"/>
    </row>
    <row r="2" spans="1:14" ht="15.75">
      <c r="A2" s="985" t="s">
        <v>0</v>
      </c>
      <c r="B2" s="985"/>
      <c r="C2" s="985"/>
      <c r="D2" s="985"/>
      <c r="E2" s="985"/>
      <c r="F2" s="985"/>
      <c r="G2" s="985"/>
      <c r="H2" s="985"/>
      <c r="I2" s="985"/>
      <c r="J2" s="985"/>
      <c r="K2" s="985"/>
      <c r="L2" s="985"/>
      <c r="M2" s="985"/>
      <c r="N2" s="985"/>
    </row>
    <row r="3" spans="1:14" ht="18">
      <c r="A3" s="986" t="s">
        <v>690</v>
      </c>
      <c r="B3" s="986"/>
      <c r="C3" s="986"/>
      <c r="D3" s="986"/>
      <c r="E3" s="986"/>
      <c r="F3" s="986"/>
      <c r="G3" s="986"/>
      <c r="H3" s="986"/>
      <c r="I3" s="986"/>
      <c r="J3" s="986"/>
      <c r="K3" s="986"/>
      <c r="L3" s="986"/>
      <c r="M3" s="986"/>
      <c r="N3" s="986"/>
    </row>
    <row r="4" spans="1:14" ht="9.75" customHeight="1">
      <c r="A4" s="1003" t="s">
        <v>701</v>
      </c>
      <c r="B4" s="1003"/>
      <c r="C4" s="1003"/>
      <c r="D4" s="1003"/>
      <c r="E4" s="1003"/>
      <c r="F4" s="1003"/>
      <c r="G4" s="1003"/>
      <c r="H4" s="1003"/>
      <c r="I4" s="1003"/>
      <c r="J4" s="1003"/>
      <c r="K4" s="1003"/>
      <c r="L4" s="1003"/>
      <c r="M4" s="1003"/>
      <c r="N4" s="1003"/>
    </row>
    <row r="5" spans="1:16" s="261" customFormat="1" ht="18.75" customHeight="1">
      <c r="A5" s="1003"/>
      <c r="B5" s="1003"/>
      <c r="C5" s="1003"/>
      <c r="D5" s="1003"/>
      <c r="E5" s="1003"/>
      <c r="F5" s="1003"/>
      <c r="G5" s="1003"/>
      <c r="H5" s="1003"/>
      <c r="I5" s="1003"/>
      <c r="J5" s="1003"/>
      <c r="K5" s="1003"/>
      <c r="L5" s="1003"/>
      <c r="M5" s="1003"/>
      <c r="N5" s="1003"/>
      <c r="O5" s="334"/>
      <c r="P5" s="334"/>
    </row>
    <row r="6" spans="1:14" ht="12.75">
      <c r="A6" s="975"/>
      <c r="B6" s="975"/>
      <c r="C6" s="975"/>
      <c r="D6" s="975"/>
      <c r="E6" s="975"/>
      <c r="F6" s="975"/>
      <c r="G6" s="975"/>
      <c r="H6" s="975"/>
      <c r="I6" s="975"/>
      <c r="J6" s="975"/>
      <c r="K6" s="975"/>
      <c r="L6" s="975"/>
      <c r="M6" s="975"/>
      <c r="N6" s="975"/>
    </row>
    <row r="7" spans="1:14" ht="12.75">
      <c r="A7" s="992" t="s">
        <v>1011</v>
      </c>
      <c r="B7" s="992"/>
      <c r="D7" s="307"/>
      <c r="E7" s="273"/>
      <c r="F7" s="273"/>
      <c r="G7" s="273"/>
      <c r="H7" s="988"/>
      <c r="I7" s="988"/>
      <c r="J7" s="988"/>
      <c r="K7" s="988"/>
      <c r="L7" s="988"/>
      <c r="M7" s="988"/>
      <c r="N7" s="988"/>
    </row>
    <row r="8" spans="1:16" ht="24.75" customHeight="1">
      <c r="A8" s="873" t="s">
        <v>2</v>
      </c>
      <c r="B8" s="873" t="s">
        <v>3</v>
      </c>
      <c r="C8" s="1001" t="s">
        <v>477</v>
      </c>
      <c r="D8" s="993" t="s">
        <v>80</v>
      </c>
      <c r="E8" s="989" t="s">
        <v>81</v>
      </c>
      <c r="F8" s="990"/>
      <c r="G8" s="990"/>
      <c r="H8" s="991"/>
      <c r="I8" s="873" t="s">
        <v>642</v>
      </c>
      <c r="J8" s="873"/>
      <c r="K8" s="873"/>
      <c r="L8" s="873"/>
      <c r="M8" s="873"/>
      <c r="N8" s="873"/>
      <c r="O8" s="977" t="s">
        <v>838</v>
      </c>
      <c r="P8" s="977"/>
    </row>
    <row r="9" spans="1:16" ht="44.25" customHeight="1">
      <c r="A9" s="873"/>
      <c r="B9" s="873"/>
      <c r="C9" s="1002"/>
      <c r="D9" s="994"/>
      <c r="E9" s="326" t="s">
        <v>85</v>
      </c>
      <c r="F9" s="326" t="s">
        <v>18</v>
      </c>
      <c r="G9" s="326" t="s">
        <v>38</v>
      </c>
      <c r="H9" s="326" t="s">
        <v>677</v>
      </c>
      <c r="I9" s="333" t="s">
        <v>16</v>
      </c>
      <c r="J9" s="333" t="s">
        <v>643</v>
      </c>
      <c r="K9" s="333" t="s">
        <v>644</v>
      </c>
      <c r="L9" s="333" t="s">
        <v>645</v>
      </c>
      <c r="M9" s="333" t="s">
        <v>646</v>
      </c>
      <c r="N9" s="333" t="s">
        <v>647</v>
      </c>
      <c r="O9" s="344" t="s">
        <v>850</v>
      </c>
      <c r="P9" s="344" t="s">
        <v>848</v>
      </c>
    </row>
    <row r="10" spans="1:16" s="340" customFormat="1" ht="12.75">
      <c r="A10" s="339">
        <v>1</v>
      </c>
      <c r="B10" s="339">
        <v>2</v>
      </c>
      <c r="C10" s="339">
        <v>3</v>
      </c>
      <c r="D10" s="339">
        <v>4</v>
      </c>
      <c r="E10" s="339">
        <v>5</v>
      </c>
      <c r="F10" s="339">
        <v>6</v>
      </c>
      <c r="G10" s="339">
        <v>7</v>
      </c>
      <c r="H10" s="339">
        <v>8</v>
      </c>
      <c r="I10" s="339">
        <v>9</v>
      </c>
      <c r="J10" s="339">
        <v>10</v>
      </c>
      <c r="K10" s="339">
        <v>11</v>
      </c>
      <c r="L10" s="339">
        <v>12</v>
      </c>
      <c r="M10" s="339">
        <v>13</v>
      </c>
      <c r="N10" s="339">
        <v>14</v>
      </c>
      <c r="O10" s="339">
        <v>15</v>
      </c>
      <c r="P10" s="339">
        <v>16</v>
      </c>
    </row>
    <row r="11" spans="1:16" ht="12.75">
      <c r="A11" s="277">
        <v>1</v>
      </c>
      <c r="B11" s="863" t="s">
        <v>948</v>
      </c>
      <c r="C11" s="1004"/>
      <c r="D11" s="1004"/>
      <c r="E11" s="1004"/>
      <c r="F11" s="1004"/>
      <c r="G11" s="1004"/>
      <c r="H11" s="1004"/>
      <c r="I11" s="1004"/>
      <c r="J11" s="1004"/>
      <c r="K11" s="1004"/>
      <c r="L11" s="1004"/>
      <c r="M11" s="1004"/>
      <c r="N11" s="978"/>
      <c r="O11" s="278"/>
      <c r="P11" s="278"/>
    </row>
    <row r="12" spans="1:16" ht="12.75">
      <c r="A12" s="277">
        <v>2</v>
      </c>
      <c r="B12" s="979"/>
      <c r="C12" s="1005"/>
      <c r="D12" s="1005"/>
      <c r="E12" s="1005"/>
      <c r="F12" s="1005"/>
      <c r="G12" s="1005"/>
      <c r="H12" s="1005"/>
      <c r="I12" s="1005"/>
      <c r="J12" s="1005"/>
      <c r="K12" s="1005"/>
      <c r="L12" s="1005"/>
      <c r="M12" s="1005"/>
      <c r="N12" s="980"/>
      <c r="O12" s="278"/>
      <c r="P12" s="278"/>
    </row>
    <row r="13" spans="1:16" ht="12.75">
      <c r="A13" s="277">
        <v>3</v>
      </c>
      <c r="B13" s="979"/>
      <c r="C13" s="1005"/>
      <c r="D13" s="1005"/>
      <c r="E13" s="1005"/>
      <c r="F13" s="1005"/>
      <c r="G13" s="1005"/>
      <c r="H13" s="1005"/>
      <c r="I13" s="1005"/>
      <c r="J13" s="1005"/>
      <c r="K13" s="1005"/>
      <c r="L13" s="1005"/>
      <c r="M13" s="1005"/>
      <c r="N13" s="980"/>
      <c r="O13" s="278"/>
      <c r="P13" s="278"/>
    </row>
    <row r="14" spans="1:16" ht="12.75">
      <c r="A14" s="277">
        <v>4</v>
      </c>
      <c r="B14" s="979"/>
      <c r="C14" s="1005"/>
      <c r="D14" s="1005"/>
      <c r="E14" s="1005"/>
      <c r="F14" s="1005"/>
      <c r="G14" s="1005"/>
      <c r="H14" s="1005"/>
      <c r="I14" s="1005"/>
      <c r="J14" s="1005"/>
      <c r="K14" s="1005"/>
      <c r="L14" s="1005"/>
      <c r="M14" s="1005"/>
      <c r="N14" s="980"/>
      <c r="O14" s="278"/>
      <c r="P14" s="278"/>
    </row>
    <row r="15" spans="1:16" ht="12.75">
      <c r="A15" s="277">
        <v>5</v>
      </c>
      <c r="B15" s="979"/>
      <c r="C15" s="1005"/>
      <c r="D15" s="1005"/>
      <c r="E15" s="1005"/>
      <c r="F15" s="1005"/>
      <c r="G15" s="1005"/>
      <c r="H15" s="1005"/>
      <c r="I15" s="1005"/>
      <c r="J15" s="1005"/>
      <c r="K15" s="1005"/>
      <c r="L15" s="1005"/>
      <c r="M15" s="1005"/>
      <c r="N15" s="980"/>
      <c r="O15" s="278"/>
      <c r="P15" s="278"/>
    </row>
    <row r="16" spans="1:16" ht="12.75">
      <c r="A16" s="277">
        <v>6</v>
      </c>
      <c r="B16" s="979"/>
      <c r="C16" s="1005"/>
      <c r="D16" s="1005"/>
      <c r="E16" s="1005"/>
      <c r="F16" s="1005"/>
      <c r="G16" s="1005"/>
      <c r="H16" s="1005"/>
      <c r="I16" s="1005"/>
      <c r="J16" s="1005"/>
      <c r="K16" s="1005"/>
      <c r="L16" s="1005"/>
      <c r="M16" s="1005"/>
      <c r="N16" s="980"/>
      <c r="O16" s="278"/>
      <c r="P16" s="278"/>
    </row>
    <row r="17" spans="1:16" ht="12.75">
      <c r="A17" s="277">
        <v>7</v>
      </c>
      <c r="B17" s="979"/>
      <c r="C17" s="1005"/>
      <c r="D17" s="1005"/>
      <c r="E17" s="1005"/>
      <c r="F17" s="1005"/>
      <c r="G17" s="1005"/>
      <c r="H17" s="1005"/>
      <c r="I17" s="1005"/>
      <c r="J17" s="1005"/>
      <c r="K17" s="1005"/>
      <c r="L17" s="1005"/>
      <c r="M17" s="1005"/>
      <c r="N17" s="980"/>
      <c r="O17" s="278"/>
      <c r="P17" s="278"/>
    </row>
    <row r="18" spans="1:16" ht="12.75">
      <c r="A18" s="277">
        <v>8</v>
      </c>
      <c r="B18" s="979"/>
      <c r="C18" s="1005"/>
      <c r="D18" s="1005"/>
      <c r="E18" s="1005"/>
      <c r="F18" s="1005"/>
      <c r="G18" s="1005"/>
      <c r="H18" s="1005"/>
      <c r="I18" s="1005"/>
      <c r="J18" s="1005"/>
      <c r="K18" s="1005"/>
      <c r="L18" s="1005"/>
      <c r="M18" s="1005"/>
      <c r="N18" s="980"/>
      <c r="O18" s="278"/>
      <c r="P18" s="278"/>
    </row>
    <row r="19" spans="1:16" ht="12.75">
      <c r="A19" s="277">
        <v>9</v>
      </c>
      <c r="B19" s="979"/>
      <c r="C19" s="1005"/>
      <c r="D19" s="1005"/>
      <c r="E19" s="1005"/>
      <c r="F19" s="1005"/>
      <c r="G19" s="1005"/>
      <c r="H19" s="1005"/>
      <c r="I19" s="1005"/>
      <c r="J19" s="1005"/>
      <c r="K19" s="1005"/>
      <c r="L19" s="1005"/>
      <c r="M19" s="1005"/>
      <c r="N19" s="980"/>
      <c r="O19" s="278"/>
      <c r="P19" s="278"/>
    </row>
    <row r="20" spans="1:16" ht="12.75">
      <c r="A20" s="277">
        <v>10</v>
      </c>
      <c r="B20" s="979"/>
      <c r="C20" s="1005"/>
      <c r="D20" s="1005"/>
      <c r="E20" s="1005"/>
      <c r="F20" s="1005"/>
      <c r="G20" s="1005"/>
      <c r="H20" s="1005"/>
      <c r="I20" s="1005"/>
      <c r="J20" s="1005"/>
      <c r="K20" s="1005"/>
      <c r="L20" s="1005"/>
      <c r="M20" s="1005"/>
      <c r="N20" s="980"/>
      <c r="O20" s="278"/>
      <c r="P20" s="278"/>
    </row>
    <row r="21" spans="1:16" ht="12.75">
      <c r="A21" s="277">
        <v>11</v>
      </c>
      <c r="B21" s="979"/>
      <c r="C21" s="1005"/>
      <c r="D21" s="1005"/>
      <c r="E21" s="1005"/>
      <c r="F21" s="1005"/>
      <c r="G21" s="1005"/>
      <c r="H21" s="1005"/>
      <c r="I21" s="1005"/>
      <c r="J21" s="1005"/>
      <c r="K21" s="1005"/>
      <c r="L21" s="1005"/>
      <c r="M21" s="1005"/>
      <c r="N21" s="980"/>
      <c r="O21" s="278"/>
      <c r="P21" s="278"/>
    </row>
    <row r="22" spans="1:16" ht="12.75">
      <c r="A22" s="277">
        <v>12</v>
      </c>
      <c r="B22" s="979"/>
      <c r="C22" s="1005"/>
      <c r="D22" s="1005"/>
      <c r="E22" s="1005"/>
      <c r="F22" s="1005"/>
      <c r="G22" s="1005"/>
      <c r="H22" s="1005"/>
      <c r="I22" s="1005"/>
      <c r="J22" s="1005"/>
      <c r="K22" s="1005"/>
      <c r="L22" s="1005"/>
      <c r="M22" s="1005"/>
      <c r="N22" s="980"/>
      <c r="O22" s="278"/>
      <c r="P22" s="278"/>
    </row>
    <row r="23" spans="1:16" ht="12.75">
      <c r="A23" s="277">
        <v>13</v>
      </c>
      <c r="B23" s="981"/>
      <c r="C23" s="1006"/>
      <c r="D23" s="1006"/>
      <c r="E23" s="1006"/>
      <c r="F23" s="1006"/>
      <c r="G23" s="1006"/>
      <c r="H23" s="1006"/>
      <c r="I23" s="1006"/>
      <c r="J23" s="1006"/>
      <c r="K23" s="1006"/>
      <c r="L23" s="1006"/>
      <c r="M23" s="1006"/>
      <c r="N23" s="982"/>
      <c r="O23" s="278"/>
      <c r="P23" s="278"/>
    </row>
    <row r="24" spans="1:16" ht="12.75">
      <c r="A24" s="277">
        <v>14</v>
      </c>
      <c r="B24" s="278"/>
      <c r="C24" s="278"/>
      <c r="D24" s="310"/>
      <c r="E24" s="278"/>
      <c r="F24" s="278"/>
      <c r="G24" s="278"/>
      <c r="H24" s="278"/>
      <c r="I24" s="278"/>
      <c r="J24" s="278"/>
      <c r="K24" s="278"/>
      <c r="L24" s="278"/>
      <c r="M24" s="278"/>
      <c r="N24" s="278"/>
      <c r="O24" s="278"/>
      <c r="P24" s="278"/>
    </row>
    <row r="25" spans="1:16" ht="12.75">
      <c r="A25" s="280" t="s">
        <v>7</v>
      </c>
      <c r="B25" s="278"/>
      <c r="C25" s="278"/>
      <c r="D25" s="310"/>
      <c r="E25" s="278"/>
      <c r="F25" s="278"/>
      <c r="G25" s="278"/>
      <c r="H25" s="278"/>
      <c r="I25" s="278"/>
      <c r="J25" s="278"/>
      <c r="K25" s="278"/>
      <c r="L25" s="278"/>
      <c r="M25" s="278"/>
      <c r="N25" s="278"/>
      <c r="O25" s="278"/>
      <c r="P25" s="278"/>
    </row>
    <row r="26" spans="1:16" ht="12.75">
      <c r="A26" s="280" t="s">
        <v>7</v>
      </c>
      <c r="B26" s="278"/>
      <c r="C26" s="278"/>
      <c r="D26" s="310"/>
      <c r="E26" s="278"/>
      <c r="F26" s="278"/>
      <c r="G26" s="278"/>
      <c r="H26" s="278"/>
      <c r="I26" s="278"/>
      <c r="J26" s="278"/>
      <c r="K26" s="278"/>
      <c r="L26" s="278"/>
      <c r="M26" s="278"/>
      <c r="N26" s="278"/>
      <c r="O26" s="278"/>
      <c r="P26" s="278"/>
    </row>
    <row r="27" spans="1:16" ht="12.75">
      <c r="A27" s="277" t="s">
        <v>16</v>
      </c>
      <c r="B27" s="278"/>
      <c r="C27" s="278"/>
      <c r="D27" s="310"/>
      <c r="E27" s="278"/>
      <c r="F27" s="278"/>
      <c r="G27" s="278"/>
      <c r="H27" s="278"/>
      <c r="I27" s="278"/>
      <c r="J27" s="278"/>
      <c r="K27" s="278"/>
      <c r="L27" s="278"/>
      <c r="M27" s="278"/>
      <c r="N27" s="278"/>
      <c r="O27" s="278"/>
      <c r="P27" s="278"/>
    </row>
    <row r="28" spans="1:14" ht="12.75">
      <c r="A28" s="281"/>
      <c r="B28" s="281"/>
      <c r="C28" s="281"/>
      <c r="D28" s="281"/>
      <c r="E28" s="273"/>
      <c r="F28" s="273"/>
      <c r="G28" s="273"/>
      <c r="H28" s="273"/>
      <c r="I28" s="273"/>
      <c r="J28" s="273"/>
      <c r="K28" s="273"/>
      <c r="L28" s="273"/>
      <c r="M28" s="273"/>
      <c r="N28" s="273"/>
    </row>
    <row r="29" spans="1:15" ht="15">
      <c r="A29" s="282"/>
      <c r="B29" s="283"/>
      <c r="C29" s="283"/>
      <c r="D29" s="281"/>
      <c r="E29" s="273"/>
      <c r="F29" s="273"/>
      <c r="G29" s="273"/>
      <c r="H29" s="273"/>
      <c r="I29" s="273"/>
      <c r="J29" s="14"/>
      <c r="K29" s="396"/>
      <c r="L29" s="907" t="s">
        <v>952</v>
      </c>
      <c r="M29" s="907"/>
      <c r="N29" s="907"/>
      <c r="O29" s="907"/>
    </row>
    <row r="30" spans="1:15" ht="15">
      <c r="A30" s="284"/>
      <c r="B30" s="284"/>
      <c r="C30" s="284"/>
      <c r="E30" s="273"/>
      <c r="F30" s="273"/>
      <c r="G30" s="273"/>
      <c r="H30" s="273"/>
      <c r="I30" s="273"/>
      <c r="J30" s="14"/>
      <c r="K30" s="396"/>
      <c r="L30" s="907" t="s">
        <v>953</v>
      </c>
      <c r="M30" s="907"/>
      <c r="N30" s="907"/>
      <c r="O30" s="907"/>
    </row>
    <row r="31" spans="1:15" ht="15">
      <c r="A31" s="284"/>
      <c r="B31" s="284"/>
      <c r="C31" s="284"/>
      <c r="E31" s="273"/>
      <c r="F31" s="273"/>
      <c r="G31" s="273"/>
      <c r="H31" s="273"/>
      <c r="I31" s="273"/>
      <c r="J31" s="14"/>
      <c r="K31" s="397"/>
      <c r="L31" s="397"/>
      <c r="M31" s="397"/>
      <c r="N31" s="220"/>
      <c r="O31" s="220"/>
    </row>
    <row r="32" spans="1:15" ht="15">
      <c r="A32" s="284"/>
      <c r="B32" s="284"/>
      <c r="C32" s="284"/>
      <c r="E32" s="273"/>
      <c r="F32" s="273"/>
      <c r="G32" s="273"/>
      <c r="H32" s="273"/>
      <c r="I32" s="273"/>
      <c r="J32" s="14"/>
      <c r="K32" s="42" t="s">
        <v>954</v>
      </c>
      <c r="L32" s="42"/>
      <c r="M32" s="42"/>
      <c r="N32" s="210"/>
      <c r="O32" s="210"/>
    </row>
    <row r="33" spans="1:15" ht="15">
      <c r="A33" s="284"/>
      <c r="B33" s="284"/>
      <c r="C33" s="284"/>
      <c r="E33" s="273"/>
      <c r="F33" s="273"/>
      <c r="G33" s="273"/>
      <c r="H33" s="273"/>
      <c r="I33" s="273"/>
      <c r="J33" s="14"/>
      <c r="K33" s="396"/>
      <c r="L33" s="907" t="s">
        <v>955</v>
      </c>
      <c r="M33" s="907"/>
      <c r="N33" s="907"/>
      <c r="O33" s="907"/>
    </row>
    <row r="34" spans="1:14" ht="12.75">
      <c r="A34" s="284"/>
      <c r="D34" s="284"/>
      <c r="E34" s="273"/>
      <c r="F34" s="284"/>
      <c r="G34" s="284"/>
      <c r="H34" s="284"/>
      <c r="I34" s="284"/>
      <c r="J34" s="284"/>
      <c r="K34" s="284"/>
      <c r="L34" s="284"/>
      <c r="M34" s="284"/>
      <c r="N34" s="284"/>
    </row>
    <row r="35" spans="5:14" ht="12.75" customHeight="1">
      <c r="E35" s="284"/>
      <c r="F35" s="983"/>
      <c r="G35" s="983"/>
      <c r="H35" s="983"/>
      <c r="I35" s="983"/>
      <c r="J35" s="983"/>
      <c r="K35" s="983"/>
      <c r="L35" s="983"/>
      <c r="M35" s="983"/>
      <c r="N35" s="983"/>
    </row>
    <row r="36" spans="5:14" ht="12.75" customHeight="1">
      <c r="E36" s="983"/>
      <c r="F36" s="983"/>
      <c r="G36" s="983"/>
      <c r="H36" s="983"/>
      <c r="I36" s="983"/>
      <c r="J36" s="983"/>
      <c r="K36" s="983"/>
      <c r="L36" s="983"/>
      <c r="M36" s="983"/>
      <c r="N36" s="983"/>
    </row>
    <row r="37" spans="1:14" ht="12.75">
      <c r="A37" s="284"/>
      <c r="B37" s="284"/>
      <c r="E37" s="273"/>
      <c r="F37" s="284"/>
      <c r="G37" s="284"/>
      <c r="H37" s="284"/>
      <c r="I37" s="284"/>
      <c r="J37" s="284"/>
      <c r="K37" s="284"/>
      <c r="L37" s="284"/>
      <c r="M37" s="284"/>
      <c r="N37" s="284"/>
    </row>
    <row r="39" spans="1:14" ht="12.75">
      <c r="A39" s="987"/>
      <c r="B39" s="987"/>
      <c r="C39" s="987"/>
      <c r="D39" s="987"/>
      <c r="E39" s="987"/>
      <c r="F39" s="987"/>
      <c r="G39" s="987"/>
      <c r="H39" s="987"/>
      <c r="I39" s="987"/>
      <c r="J39" s="987"/>
      <c r="K39" s="987"/>
      <c r="L39" s="987"/>
      <c r="M39" s="987"/>
      <c r="N39" s="987"/>
    </row>
  </sheetData>
  <sheetProtection/>
  <mergeCells count="22">
    <mergeCell ref="L30:O30"/>
    <mergeCell ref="L33:O33"/>
    <mergeCell ref="F35:N35"/>
    <mergeCell ref="E36:N36"/>
    <mergeCell ref="A39:N39"/>
    <mergeCell ref="A7:B7"/>
    <mergeCell ref="H7:N7"/>
    <mergeCell ref="A8:A9"/>
    <mergeCell ref="B8:B9"/>
    <mergeCell ref="C8:C9"/>
    <mergeCell ref="D8:D9"/>
    <mergeCell ref="E8:H8"/>
    <mergeCell ref="B11:N23"/>
    <mergeCell ref="L29:O29"/>
    <mergeCell ref="O8:P8"/>
    <mergeCell ref="I8:N8"/>
    <mergeCell ref="A6:N6"/>
    <mergeCell ref="D1:E1"/>
    <mergeCell ref="M1:N1"/>
    <mergeCell ref="A2:N2"/>
    <mergeCell ref="A3:N3"/>
    <mergeCell ref="A4:N5"/>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0" r:id="rId1"/>
</worksheet>
</file>

<file path=xl/worksheets/sheet62.xml><?xml version="1.0" encoding="utf-8"?>
<worksheet xmlns="http://schemas.openxmlformats.org/spreadsheetml/2006/main" xmlns:r="http://schemas.openxmlformats.org/officeDocument/2006/relationships">
  <sheetPr>
    <pageSetUpPr fitToPage="1"/>
  </sheetPr>
  <dimension ref="A1:T38"/>
  <sheetViews>
    <sheetView view="pageBreakPreview" zoomScaleNormal="90" zoomScaleSheetLayoutView="100" zoomScalePageLayoutView="0" workbookViewId="0" topLeftCell="A1">
      <selection activeCell="A6" sqref="A6:B6"/>
    </sheetView>
  </sheetViews>
  <sheetFormatPr defaultColWidth="9.140625" defaultRowHeight="12.75"/>
  <cols>
    <col min="1" max="1" width="7.140625" style="71" customWidth="1"/>
    <col min="2" max="2" width="15.57421875" style="71" customWidth="1"/>
    <col min="3" max="4" width="8.57421875" style="71" customWidth="1"/>
    <col min="5" max="5" width="8.7109375" style="71" customWidth="1"/>
    <col min="6" max="6" width="8.57421875" style="71" customWidth="1"/>
    <col min="7" max="7" width="9.7109375" style="71" customWidth="1"/>
    <col min="8" max="8" width="10.28125" style="71" customWidth="1"/>
    <col min="9" max="9" width="9.7109375" style="71" customWidth="1"/>
    <col min="10" max="10" width="9.28125" style="71" customWidth="1"/>
    <col min="11" max="11" width="7.00390625" style="71" customWidth="1"/>
    <col min="12" max="12" width="7.28125" style="71" customWidth="1"/>
    <col min="13" max="13" width="7.421875" style="71" customWidth="1"/>
    <col min="14" max="14" width="7.8515625" style="71" customWidth="1"/>
    <col min="15" max="15" width="11.421875" style="71" customWidth="1"/>
    <col min="16" max="16" width="12.28125" style="71" customWidth="1"/>
    <col min="17" max="17" width="11.57421875" style="71" customWidth="1"/>
    <col min="18" max="18" width="16.00390625" style="71" customWidth="1"/>
    <col min="19" max="19" width="9.00390625" style="71" customWidth="1"/>
    <col min="20" max="20" width="9.140625" style="71" hidden="1" customWidth="1"/>
    <col min="21" max="16384" width="9.140625" style="71" customWidth="1"/>
  </cols>
  <sheetData>
    <row r="1" spans="7:19" s="14" customFormat="1" ht="15.75">
      <c r="G1" s="631" t="s">
        <v>0</v>
      </c>
      <c r="H1" s="631"/>
      <c r="I1" s="631"/>
      <c r="J1" s="631"/>
      <c r="K1" s="631"/>
      <c r="L1" s="631"/>
      <c r="M1" s="631"/>
      <c r="N1" s="37"/>
      <c r="O1" s="37"/>
      <c r="R1" s="40" t="s">
        <v>527</v>
      </c>
      <c r="S1" s="40"/>
    </row>
    <row r="2" spans="2:15" s="14" customFormat="1" ht="20.25">
      <c r="B2" s="125"/>
      <c r="E2" s="632" t="s">
        <v>690</v>
      </c>
      <c r="F2" s="632"/>
      <c r="G2" s="632"/>
      <c r="H2" s="632"/>
      <c r="I2" s="632"/>
      <c r="J2" s="632"/>
      <c r="K2" s="632"/>
      <c r="L2" s="632"/>
      <c r="M2" s="632"/>
      <c r="N2" s="632"/>
      <c r="O2" s="632"/>
    </row>
    <row r="3" spans="2:10" s="14" customFormat="1" ht="20.25">
      <c r="B3" s="123"/>
      <c r="C3" s="123"/>
      <c r="D3" s="123"/>
      <c r="E3" s="123"/>
      <c r="F3" s="123"/>
      <c r="G3" s="123"/>
      <c r="H3" s="123"/>
      <c r="I3" s="123"/>
      <c r="J3" s="123"/>
    </row>
    <row r="4" spans="2:20" ht="18">
      <c r="B4" s="1016" t="s">
        <v>841</v>
      </c>
      <c r="C4" s="1016"/>
      <c r="D4" s="1016"/>
      <c r="E4" s="1016"/>
      <c r="F4" s="1016"/>
      <c r="G4" s="1016"/>
      <c r="H4" s="1016"/>
      <c r="I4" s="1016"/>
      <c r="J4" s="1016"/>
      <c r="K4" s="1016"/>
      <c r="L4" s="1016"/>
      <c r="M4" s="1016"/>
      <c r="N4" s="1016"/>
      <c r="O4" s="1016"/>
      <c r="P4" s="1016"/>
      <c r="Q4" s="1016"/>
      <c r="R4" s="1016"/>
      <c r="S4" s="1016"/>
      <c r="T4" s="1016"/>
    </row>
    <row r="5" spans="3:20" ht="15">
      <c r="C5" s="72"/>
      <c r="D5" s="72"/>
      <c r="E5" s="72"/>
      <c r="F5" s="72"/>
      <c r="G5" s="72"/>
      <c r="H5" s="72"/>
      <c r="M5" s="72"/>
      <c r="N5" s="72"/>
      <c r="O5" s="72"/>
      <c r="P5" s="72"/>
      <c r="Q5" s="72"/>
      <c r="R5" s="72"/>
      <c r="S5" s="72"/>
      <c r="T5" s="72"/>
    </row>
    <row r="6" spans="1:2" ht="15">
      <c r="A6" s="635" t="s">
        <v>1012</v>
      </c>
      <c r="B6" s="635"/>
    </row>
    <row r="7" ht="15">
      <c r="B7" s="74"/>
    </row>
    <row r="8" spans="1:18" s="75" customFormat="1" ht="42" customHeight="1">
      <c r="A8" s="628" t="s">
        <v>2</v>
      </c>
      <c r="B8" s="1017" t="s">
        <v>3</v>
      </c>
      <c r="C8" s="1022" t="s">
        <v>229</v>
      </c>
      <c r="D8" s="1022"/>
      <c r="E8" s="1022"/>
      <c r="F8" s="1022"/>
      <c r="G8" s="1019" t="s">
        <v>761</v>
      </c>
      <c r="H8" s="1020"/>
      <c r="I8" s="1020"/>
      <c r="J8" s="1023"/>
      <c r="K8" s="1019" t="s">
        <v>199</v>
      </c>
      <c r="L8" s="1020"/>
      <c r="M8" s="1020"/>
      <c r="N8" s="1023"/>
      <c r="O8" s="1019" t="s">
        <v>102</v>
      </c>
      <c r="P8" s="1020"/>
      <c r="Q8" s="1020"/>
      <c r="R8" s="1021"/>
    </row>
    <row r="9" spans="1:19" s="76" customFormat="1" ht="37.5" customHeight="1">
      <c r="A9" s="628"/>
      <c r="B9" s="1018"/>
      <c r="C9" s="81" t="s">
        <v>88</v>
      </c>
      <c r="D9" s="81" t="s">
        <v>92</v>
      </c>
      <c r="E9" s="81" t="s">
        <v>93</v>
      </c>
      <c r="F9" s="81" t="s">
        <v>16</v>
      </c>
      <c r="G9" s="81" t="s">
        <v>88</v>
      </c>
      <c r="H9" s="81" t="s">
        <v>92</v>
      </c>
      <c r="I9" s="81" t="s">
        <v>93</v>
      </c>
      <c r="J9" s="81" t="s">
        <v>16</v>
      </c>
      <c r="K9" s="81" t="s">
        <v>88</v>
      </c>
      <c r="L9" s="81" t="s">
        <v>92</v>
      </c>
      <c r="M9" s="81" t="s">
        <v>93</v>
      </c>
      <c r="N9" s="81" t="s">
        <v>16</v>
      </c>
      <c r="O9" s="81" t="s">
        <v>134</v>
      </c>
      <c r="P9" s="81" t="s">
        <v>135</v>
      </c>
      <c r="Q9" s="159" t="s">
        <v>136</v>
      </c>
      <c r="R9" s="81" t="s">
        <v>137</v>
      </c>
      <c r="S9" s="117"/>
    </row>
    <row r="10" spans="1:18" s="342" customFormat="1" ht="15.75" customHeight="1">
      <c r="A10" s="63">
        <v>1</v>
      </c>
      <c r="B10" s="149">
        <v>2</v>
      </c>
      <c r="C10" s="341">
        <v>3</v>
      </c>
      <c r="D10" s="341">
        <v>4</v>
      </c>
      <c r="E10" s="341">
        <v>5</v>
      </c>
      <c r="F10" s="341">
        <v>6</v>
      </c>
      <c r="G10" s="341">
        <v>7</v>
      </c>
      <c r="H10" s="341">
        <v>8</v>
      </c>
      <c r="I10" s="341">
        <v>9</v>
      </c>
      <c r="J10" s="341">
        <v>10</v>
      </c>
      <c r="K10" s="341">
        <v>11</v>
      </c>
      <c r="L10" s="341">
        <v>12</v>
      </c>
      <c r="M10" s="341">
        <v>13</v>
      </c>
      <c r="N10" s="341">
        <v>14</v>
      </c>
      <c r="O10" s="341">
        <v>15</v>
      </c>
      <c r="P10" s="341">
        <v>16</v>
      </c>
      <c r="Q10" s="341">
        <v>17</v>
      </c>
      <c r="R10" s="149">
        <v>18</v>
      </c>
    </row>
    <row r="11" spans="1:19" s="161" customFormat="1" ht="15.75" customHeight="1">
      <c r="A11" s="370">
        <v>1</v>
      </c>
      <c r="B11" s="371"/>
      <c r="C11" s="1007" t="s">
        <v>949</v>
      </c>
      <c r="D11" s="1008"/>
      <c r="E11" s="1008"/>
      <c r="F11" s="1008"/>
      <c r="G11" s="1008"/>
      <c r="H11" s="1008"/>
      <c r="I11" s="1008"/>
      <c r="J11" s="1008"/>
      <c r="K11" s="1008"/>
      <c r="L11" s="1008"/>
      <c r="M11" s="1008"/>
      <c r="N11" s="1008"/>
      <c r="O11" s="1008"/>
      <c r="P11" s="1008"/>
      <c r="Q11" s="1008"/>
      <c r="R11" s="1008"/>
      <c r="S11" s="1009"/>
    </row>
    <row r="12" spans="1:19" s="161" customFormat="1" ht="15.75" customHeight="1">
      <c r="A12" s="370">
        <v>2</v>
      </c>
      <c r="B12" s="371"/>
      <c r="C12" s="1010"/>
      <c r="D12" s="1011"/>
      <c r="E12" s="1011"/>
      <c r="F12" s="1011"/>
      <c r="G12" s="1011"/>
      <c r="H12" s="1011"/>
      <c r="I12" s="1011"/>
      <c r="J12" s="1011"/>
      <c r="K12" s="1011"/>
      <c r="L12" s="1011"/>
      <c r="M12" s="1011"/>
      <c r="N12" s="1011"/>
      <c r="O12" s="1011"/>
      <c r="P12" s="1011"/>
      <c r="Q12" s="1011"/>
      <c r="R12" s="1011"/>
      <c r="S12" s="1012"/>
    </row>
    <row r="13" spans="1:19" s="161" customFormat="1" ht="15.75" customHeight="1">
      <c r="A13" s="370">
        <v>3</v>
      </c>
      <c r="B13" s="371"/>
      <c r="C13" s="1010"/>
      <c r="D13" s="1011"/>
      <c r="E13" s="1011"/>
      <c r="F13" s="1011"/>
      <c r="G13" s="1011"/>
      <c r="H13" s="1011"/>
      <c r="I13" s="1011"/>
      <c r="J13" s="1011"/>
      <c r="K13" s="1011"/>
      <c r="L13" s="1011"/>
      <c r="M13" s="1011"/>
      <c r="N13" s="1011"/>
      <c r="O13" s="1011"/>
      <c r="P13" s="1011"/>
      <c r="Q13" s="1011"/>
      <c r="R13" s="1011"/>
      <c r="S13" s="1012"/>
    </row>
    <row r="14" spans="1:19" s="161" customFormat="1" ht="15.75" customHeight="1">
      <c r="A14" s="370">
        <v>4</v>
      </c>
      <c r="B14" s="371"/>
      <c r="C14" s="1010"/>
      <c r="D14" s="1011"/>
      <c r="E14" s="1011"/>
      <c r="F14" s="1011"/>
      <c r="G14" s="1011"/>
      <c r="H14" s="1011"/>
      <c r="I14" s="1011"/>
      <c r="J14" s="1011"/>
      <c r="K14" s="1011"/>
      <c r="L14" s="1011"/>
      <c r="M14" s="1011"/>
      <c r="N14" s="1011"/>
      <c r="O14" s="1011"/>
      <c r="P14" s="1011"/>
      <c r="Q14" s="1011"/>
      <c r="R14" s="1011"/>
      <c r="S14" s="1012"/>
    </row>
    <row r="15" spans="1:19" s="161" customFormat="1" ht="15.75" customHeight="1">
      <c r="A15" s="370">
        <v>5</v>
      </c>
      <c r="B15" s="371"/>
      <c r="C15" s="1010"/>
      <c r="D15" s="1011"/>
      <c r="E15" s="1011"/>
      <c r="F15" s="1011"/>
      <c r="G15" s="1011"/>
      <c r="H15" s="1011"/>
      <c r="I15" s="1011"/>
      <c r="J15" s="1011"/>
      <c r="K15" s="1011"/>
      <c r="L15" s="1011"/>
      <c r="M15" s="1011"/>
      <c r="N15" s="1011"/>
      <c r="O15" s="1011"/>
      <c r="P15" s="1011"/>
      <c r="Q15" s="1011"/>
      <c r="R15" s="1011"/>
      <c r="S15" s="1012"/>
    </row>
    <row r="16" spans="1:19" s="161" customFormat="1" ht="15.75" customHeight="1">
      <c r="A16" s="370">
        <v>6</v>
      </c>
      <c r="B16" s="371"/>
      <c r="C16" s="1010"/>
      <c r="D16" s="1011"/>
      <c r="E16" s="1011"/>
      <c r="F16" s="1011"/>
      <c r="G16" s="1011"/>
      <c r="H16" s="1011"/>
      <c r="I16" s="1011"/>
      <c r="J16" s="1011"/>
      <c r="K16" s="1011"/>
      <c r="L16" s="1011"/>
      <c r="M16" s="1011"/>
      <c r="N16" s="1011"/>
      <c r="O16" s="1011"/>
      <c r="P16" s="1011"/>
      <c r="Q16" s="1011"/>
      <c r="R16" s="1011"/>
      <c r="S16" s="1012"/>
    </row>
    <row r="17" spans="1:19" s="161" customFormat="1" ht="15.75" customHeight="1">
      <c r="A17" s="370">
        <v>7</v>
      </c>
      <c r="B17" s="371"/>
      <c r="C17" s="1010"/>
      <c r="D17" s="1011"/>
      <c r="E17" s="1011"/>
      <c r="F17" s="1011"/>
      <c r="G17" s="1011"/>
      <c r="H17" s="1011"/>
      <c r="I17" s="1011"/>
      <c r="J17" s="1011"/>
      <c r="K17" s="1011"/>
      <c r="L17" s="1011"/>
      <c r="M17" s="1011"/>
      <c r="N17" s="1011"/>
      <c r="O17" s="1011"/>
      <c r="P17" s="1011"/>
      <c r="Q17" s="1011"/>
      <c r="R17" s="1011"/>
      <c r="S17" s="1012"/>
    </row>
    <row r="18" spans="1:19" s="161" customFormat="1" ht="15.75" customHeight="1">
      <c r="A18" s="370">
        <v>8</v>
      </c>
      <c r="B18" s="371"/>
      <c r="C18" s="1010"/>
      <c r="D18" s="1011"/>
      <c r="E18" s="1011"/>
      <c r="F18" s="1011"/>
      <c r="G18" s="1011"/>
      <c r="H18" s="1011"/>
      <c r="I18" s="1011"/>
      <c r="J18" s="1011"/>
      <c r="K18" s="1011"/>
      <c r="L18" s="1011"/>
      <c r="M18" s="1011"/>
      <c r="N18" s="1011"/>
      <c r="O18" s="1011"/>
      <c r="P18" s="1011"/>
      <c r="Q18" s="1011"/>
      <c r="R18" s="1011"/>
      <c r="S18" s="1012"/>
    </row>
    <row r="19" spans="1:19" s="161" customFormat="1" ht="15.75" customHeight="1">
      <c r="A19" s="370">
        <v>9</v>
      </c>
      <c r="B19" s="371"/>
      <c r="C19" s="1010"/>
      <c r="D19" s="1011"/>
      <c r="E19" s="1011"/>
      <c r="F19" s="1011"/>
      <c r="G19" s="1011"/>
      <c r="H19" s="1011"/>
      <c r="I19" s="1011"/>
      <c r="J19" s="1011"/>
      <c r="K19" s="1011"/>
      <c r="L19" s="1011"/>
      <c r="M19" s="1011"/>
      <c r="N19" s="1011"/>
      <c r="O19" s="1011"/>
      <c r="P19" s="1011"/>
      <c r="Q19" s="1011"/>
      <c r="R19" s="1011"/>
      <c r="S19" s="1012"/>
    </row>
    <row r="20" spans="1:19" s="161" customFormat="1" ht="15.75" customHeight="1">
      <c r="A20" s="370">
        <v>10</v>
      </c>
      <c r="B20" s="371"/>
      <c r="C20" s="1010"/>
      <c r="D20" s="1011"/>
      <c r="E20" s="1011"/>
      <c r="F20" s="1011"/>
      <c r="G20" s="1011"/>
      <c r="H20" s="1011"/>
      <c r="I20" s="1011"/>
      <c r="J20" s="1011"/>
      <c r="K20" s="1011"/>
      <c r="L20" s="1011"/>
      <c r="M20" s="1011"/>
      <c r="N20" s="1011"/>
      <c r="O20" s="1011"/>
      <c r="P20" s="1011"/>
      <c r="Q20" s="1011"/>
      <c r="R20" s="1011"/>
      <c r="S20" s="1012"/>
    </row>
    <row r="21" spans="1:19" s="161" customFormat="1" ht="15.75" customHeight="1">
      <c r="A21" s="370">
        <v>11</v>
      </c>
      <c r="B21" s="371"/>
      <c r="C21" s="1010"/>
      <c r="D21" s="1011"/>
      <c r="E21" s="1011"/>
      <c r="F21" s="1011"/>
      <c r="G21" s="1011"/>
      <c r="H21" s="1011"/>
      <c r="I21" s="1011"/>
      <c r="J21" s="1011"/>
      <c r="K21" s="1011"/>
      <c r="L21" s="1011"/>
      <c r="M21" s="1011"/>
      <c r="N21" s="1011"/>
      <c r="O21" s="1011"/>
      <c r="P21" s="1011"/>
      <c r="Q21" s="1011"/>
      <c r="R21" s="1011"/>
      <c r="S21" s="1012"/>
    </row>
    <row r="22" spans="1:19" ht="15">
      <c r="A22" s="370">
        <v>12</v>
      </c>
      <c r="B22" s="371"/>
      <c r="C22" s="1010"/>
      <c r="D22" s="1011"/>
      <c r="E22" s="1011"/>
      <c r="F22" s="1011"/>
      <c r="G22" s="1011"/>
      <c r="H22" s="1011"/>
      <c r="I22" s="1011"/>
      <c r="J22" s="1011"/>
      <c r="K22" s="1011"/>
      <c r="L22" s="1011"/>
      <c r="M22" s="1011"/>
      <c r="N22" s="1011"/>
      <c r="O22" s="1011"/>
      <c r="P22" s="1011"/>
      <c r="Q22" s="1011"/>
      <c r="R22" s="1011"/>
      <c r="S22" s="1012"/>
    </row>
    <row r="23" spans="1:19" ht="15">
      <c r="A23" s="370">
        <v>13</v>
      </c>
      <c r="B23" s="371"/>
      <c r="C23" s="1010"/>
      <c r="D23" s="1011"/>
      <c r="E23" s="1011"/>
      <c r="F23" s="1011"/>
      <c r="G23" s="1011"/>
      <c r="H23" s="1011"/>
      <c r="I23" s="1011"/>
      <c r="J23" s="1011"/>
      <c r="K23" s="1011"/>
      <c r="L23" s="1011"/>
      <c r="M23" s="1011"/>
      <c r="N23" s="1011"/>
      <c r="O23" s="1011"/>
      <c r="P23" s="1011"/>
      <c r="Q23" s="1011"/>
      <c r="R23" s="1011"/>
      <c r="S23" s="1012"/>
    </row>
    <row r="24" spans="1:19" ht="15">
      <c r="A24" s="370">
        <v>14</v>
      </c>
      <c r="B24" s="371"/>
      <c r="C24" s="1010"/>
      <c r="D24" s="1011"/>
      <c r="E24" s="1011"/>
      <c r="F24" s="1011"/>
      <c r="G24" s="1011"/>
      <c r="H24" s="1011"/>
      <c r="I24" s="1011"/>
      <c r="J24" s="1011"/>
      <c r="K24" s="1011"/>
      <c r="L24" s="1011"/>
      <c r="M24" s="1011"/>
      <c r="N24" s="1011"/>
      <c r="O24" s="1011"/>
      <c r="P24" s="1011"/>
      <c r="Q24" s="1011"/>
      <c r="R24" s="1011"/>
      <c r="S24" s="1012"/>
    </row>
    <row r="25" spans="1:19" ht="15">
      <c r="A25" s="370">
        <v>15</v>
      </c>
      <c r="B25" s="371"/>
      <c r="C25" s="1010"/>
      <c r="D25" s="1011"/>
      <c r="E25" s="1011"/>
      <c r="F25" s="1011"/>
      <c r="G25" s="1011"/>
      <c r="H25" s="1011"/>
      <c r="I25" s="1011"/>
      <c r="J25" s="1011"/>
      <c r="K25" s="1011"/>
      <c r="L25" s="1011"/>
      <c r="M25" s="1011"/>
      <c r="N25" s="1011"/>
      <c r="O25" s="1011"/>
      <c r="P25" s="1011"/>
      <c r="Q25" s="1011"/>
      <c r="R25" s="1011"/>
      <c r="S25" s="1012"/>
    </row>
    <row r="26" spans="1:19" ht="15">
      <c r="A26" s="370">
        <v>16</v>
      </c>
      <c r="B26" s="371"/>
      <c r="C26" s="1010"/>
      <c r="D26" s="1011"/>
      <c r="E26" s="1011"/>
      <c r="F26" s="1011"/>
      <c r="G26" s="1011"/>
      <c r="H26" s="1011"/>
      <c r="I26" s="1011"/>
      <c r="J26" s="1011"/>
      <c r="K26" s="1011"/>
      <c r="L26" s="1011"/>
      <c r="M26" s="1011"/>
      <c r="N26" s="1011"/>
      <c r="O26" s="1011"/>
      <c r="P26" s="1011"/>
      <c r="Q26" s="1011"/>
      <c r="R26" s="1011"/>
      <c r="S26" s="1012"/>
    </row>
    <row r="27" spans="1:19" ht="15">
      <c r="A27" s="370">
        <v>17</v>
      </c>
      <c r="B27" s="371"/>
      <c r="C27" s="1013"/>
      <c r="D27" s="1014"/>
      <c r="E27" s="1014"/>
      <c r="F27" s="1014"/>
      <c r="G27" s="1014"/>
      <c r="H27" s="1014"/>
      <c r="I27" s="1014"/>
      <c r="J27" s="1014"/>
      <c r="K27" s="1014"/>
      <c r="L27" s="1014"/>
      <c r="M27" s="1014"/>
      <c r="N27" s="1014"/>
      <c r="O27" s="1014"/>
      <c r="P27" s="1014"/>
      <c r="Q27" s="1014"/>
      <c r="R27" s="1014"/>
      <c r="S27" s="1015"/>
    </row>
    <row r="29" spans="12:17" ht="15.75">
      <c r="L29" s="14"/>
      <c r="M29" s="396"/>
      <c r="N29" s="907" t="s">
        <v>952</v>
      </c>
      <c r="O29" s="907"/>
      <c r="P29" s="907"/>
      <c r="Q29" s="907"/>
    </row>
    <row r="30" spans="1:19" s="14" customFormat="1" ht="15">
      <c r="A30" s="13"/>
      <c r="G30" s="13"/>
      <c r="H30" s="13"/>
      <c r="K30" s="13"/>
      <c r="M30" s="396"/>
      <c r="N30" s="907" t="s">
        <v>953</v>
      </c>
      <c r="O30" s="907"/>
      <c r="P30" s="907"/>
      <c r="Q30" s="907"/>
      <c r="R30" s="79"/>
      <c r="S30" s="79"/>
    </row>
    <row r="31" spans="10:19" s="14" customFormat="1" ht="12.75" customHeight="1">
      <c r="J31" s="13"/>
      <c r="K31" s="33"/>
      <c r="M31" s="397"/>
      <c r="N31" s="397"/>
      <c r="O31" s="397"/>
      <c r="P31" s="220"/>
      <c r="Q31" s="220"/>
      <c r="R31" s="33"/>
      <c r="S31" s="33"/>
    </row>
    <row r="32" spans="10:19" s="14" customFormat="1" ht="12.75" customHeight="1">
      <c r="J32" s="33"/>
      <c r="K32" s="33"/>
      <c r="M32" s="42" t="s">
        <v>954</v>
      </c>
      <c r="N32" s="42"/>
      <c r="O32" s="42"/>
      <c r="P32" s="210"/>
      <c r="Q32" s="210"/>
      <c r="R32" s="33"/>
      <c r="S32" s="33"/>
    </row>
    <row r="33" spans="1:19" s="14" customFormat="1" ht="15">
      <c r="A33" s="13"/>
      <c r="B33" s="13"/>
      <c r="K33" s="13"/>
      <c r="M33" s="396"/>
      <c r="N33" s="907" t="s">
        <v>955</v>
      </c>
      <c r="O33" s="907"/>
      <c r="P33" s="907"/>
      <c r="Q33" s="907"/>
      <c r="R33" s="33"/>
      <c r="S33" s="33"/>
    </row>
    <row r="34" spans="12:17" ht="15">
      <c r="L34" s="548"/>
      <c r="M34" s="548"/>
      <c r="N34" s="548"/>
      <c r="O34" s="548"/>
      <c r="P34" s="548"/>
      <c r="Q34" s="548"/>
    </row>
    <row r="35" spans="12:17" ht="15">
      <c r="L35" s="548"/>
      <c r="M35" s="548"/>
      <c r="N35" s="548"/>
      <c r="O35" s="548"/>
      <c r="P35" s="548"/>
      <c r="Q35" s="548"/>
    </row>
    <row r="36" spans="12:17" ht="15">
      <c r="L36" s="548"/>
      <c r="M36" s="548"/>
      <c r="N36" s="548"/>
      <c r="O36" s="548"/>
      <c r="P36" s="548"/>
      <c r="Q36" s="548"/>
    </row>
    <row r="37" spans="12:17" ht="15">
      <c r="L37" s="548"/>
      <c r="M37" s="548"/>
      <c r="N37" s="548"/>
      <c r="O37" s="548"/>
      <c r="P37" s="548"/>
      <c r="Q37" s="548"/>
    </row>
    <row r="38" spans="12:17" ht="15">
      <c r="L38" s="548"/>
      <c r="M38" s="548"/>
      <c r="N38" s="548"/>
      <c r="O38" s="548"/>
      <c r="P38" s="548"/>
      <c r="Q38" s="548"/>
    </row>
  </sheetData>
  <sheetProtection/>
  <mergeCells count="14">
    <mergeCell ref="G1:M1"/>
    <mergeCell ref="E2:O2"/>
    <mergeCell ref="O8:R8"/>
    <mergeCell ref="C8:F8"/>
    <mergeCell ref="K8:N8"/>
    <mergeCell ref="G8:J8"/>
    <mergeCell ref="C11:S27"/>
    <mergeCell ref="N29:Q29"/>
    <mergeCell ref="N30:Q30"/>
    <mergeCell ref="N33:Q33"/>
    <mergeCell ref="B4:T4"/>
    <mergeCell ref="A6:B6"/>
    <mergeCell ref="A8:A9"/>
    <mergeCell ref="B8:B9"/>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5" r:id="rId1"/>
</worksheet>
</file>

<file path=xl/worksheets/sheet63.xml><?xml version="1.0" encoding="utf-8"?>
<worksheet xmlns="http://schemas.openxmlformats.org/spreadsheetml/2006/main" xmlns:r="http://schemas.openxmlformats.org/officeDocument/2006/relationships">
  <sheetPr>
    <pageSetUpPr fitToPage="1"/>
  </sheetPr>
  <dimension ref="A1:AS35"/>
  <sheetViews>
    <sheetView view="pageBreakPreview" zoomScaleNormal="70" zoomScaleSheetLayoutView="100" workbookViewId="0" topLeftCell="A1">
      <selection activeCell="C11" sqref="C11:S27"/>
    </sheetView>
  </sheetViews>
  <sheetFormatPr defaultColWidth="9.140625" defaultRowHeight="12.75"/>
  <cols>
    <col min="1" max="1" width="7.28125" style="71" customWidth="1"/>
    <col min="2" max="2" width="14.140625" style="71" customWidth="1"/>
    <col min="3" max="3" width="15.421875" style="71" customWidth="1"/>
    <col min="4" max="4" width="14.8515625" style="71" customWidth="1"/>
    <col min="5" max="5" width="11.8515625" style="71" customWidth="1"/>
    <col min="6" max="6" width="9.8515625" style="71" customWidth="1"/>
    <col min="7" max="7" width="12.7109375" style="71" customWidth="1"/>
    <col min="8" max="9" width="11.00390625" style="71" customWidth="1"/>
    <col min="10" max="10" width="14.140625" style="71" customWidth="1"/>
    <col min="11" max="11" width="12.28125" style="71" customWidth="1"/>
    <col min="12" max="12" width="13.140625" style="71" customWidth="1"/>
    <col min="13" max="13" width="9.7109375" style="71" customWidth="1"/>
    <col min="14" max="14" width="9.57421875" style="71" customWidth="1"/>
    <col min="15" max="15" width="12.7109375" style="71" customWidth="1"/>
    <col min="16" max="16" width="13.28125" style="71" customWidth="1"/>
    <col min="17" max="17" width="11.28125" style="71" customWidth="1"/>
    <col min="18" max="18" width="9.28125" style="71" customWidth="1"/>
    <col min="19" max="19" width="9.140625" style="71" customWidth="1"/>
    <col min="20" max="20" width="12.28125" style="71" customWidth="1"/>
    <col min="21" max="16384" width="9.140625" style="71" customWidth="1"/>
  </cols>
  <sheetData>
    <row r="1" spans="3:18" s="14" customFormat="1" ht="15.75">
      <c r="C1" s="42"/>
      <c r="D1" s="42"/>
      <c r="E1" s="42"/>
      <c r="F1" s="42"/>
      <c r="G1" s="42"/>
      <c r="H1" s="42"/>
      <c r="I1" s="105" t="s">
        <v>0</v>
      </c>
      <c r="J1" s="42"/>
      <c r="Q1" s="783" t="s">
        <v>528</v>
      </c>
      <c r="R1" s="783"/>
    </row>
    <row r="2" spans="7:17" s="14" customFormat="1" ht="20.25">
      <c r="G2" s="632" t="s">
        <v>690</v>
      </c>
      <c r="H2" s="632"/>
      <c r="I2" s="632"/>
      <c r="J2" s="632"/>
      <c r="K2" s="632"/>
      <c r="L2" s="632"/>
      <c r="M2" s="632"/>
      <c r="N2" s="41"/>
      <c r="O2" s="41"/>
      <c r="P2" s="41"/>
      <c r="Q2" s="41"/>
    </row>
    <row r="3" spans="7:17" s="14" customFormat="1" ht="20.25">
      <c r="G3" s="123"/>
      <c r="H3" s="123"/>
      <c r="I3" s="123"/>
      <c r="J3" s="123"/>
      <c r="K3" s="123"/>
      <c r="L3" s="123"/>
      <c r="M3" s="123"/>
      <c r="N3" s="41"/>
      <c r="O3" s="41"/>
      <c r="P3" s="41"/>
      <c r="Q3" s="41"/>
    </row>
    <row r="4" spans="2:20" ht="18">
      <c r="B4" s="1024" t="s">
        <v>702</v>
      </c>
      <c r="C4" s="1024"/>
      <c r="D4" s="1024"/>
      <c r="E4" s="1024"/>
      <c r="F4" s="1024"/>
      <c r="G4" s="1024"/>
      <c r="H4" s="1024"/>
      <c r="I4" s="1024"/>
      <c r="J4" s="1024"/>
      <c r="K4" s="1024"/>
      <c r="L4" s="1024"/>
      <c r="M4" s="1024"/>
      <c r="N4" s="1024"/>
      <c r="O4" s="1024"/>
      <c r="P4" s="1024"/>
      <c r="Q4" s="1024"/>
      <c r="R4" s="1024"/>
      <c r="S4" s="1024"/>
      <c r="T4" s="1024"/>
    </row>
    <row r="5" spans="3:20" ht="15.75">
      <c r="C5" s="72"/>
      <c r="D5" s="73"/>
      <c r="E5" s="72"/>
      <c r="F5" s="72"/>
      <c r="G5" s="72"/>
      <c r="H5" s="72"/>
      <c r="I5" s="72"/>
      <c r="J5" s="72"/>
      <c r="K5" s="72"/>
      <c r="L5" s="72"/>
      <c r="M5" s="72"/>
      <c r="N5" s="72"/>
      <c r="O5" s="72"/>
      <c r="P5" s="72"/>
      <c r="Q5" s="72"/>
      <c r="R5" s="72"/>
      <c r="S5" s="72"/>
      <c r="T5" s="72"/>
    </row>
    <row r="6" ht="15">
      <c r="A6" s="82" t="s">
        <v>1011</v>
      </c>
    </row>
    <row r="7" spans="2:17" ht="15">
      <c r="B7" s="74"/>
      <c r="Q7" s="112" t="s">
        <v>131</v>
      </c>
    </row>
    <row r="8" spans="1:19" s="75" customFormat="1" ht="32.25" customHeight="1">
      <c r="A8" s="628" t="s">
        <v>2</v>
      </c>
      <c r="B8" s="1017" t="s">
        <v>3</v>
      </c>
      <c r="C8" s="1022" t="s">
        <v>441</v>
      </c>
      <c r="D8" s="1022"/>
      <c r="E8" s="1022"/>
      <c r="F8" s="1022"/>
      <c r="G8" s="1022" t="s">
        <v>442</v>
      </c>
      <c r="H8" s="1022"/>
      <c r="I8" s="1022"/>
      <c r="J8" s="1022"/>
      <c r="K8" s="1022" t="s">
        <v>443</v>
      </c>
      <c r="L8" s="1022"/>
      <c r="M8" s="1022"/>
      <c r="N8" s="1022"/>
      <c r="O8" s="1022" t="s">
        <v>444</v>
      </c>
      <c r="P8" s="1022"/>
      <c r="Q8" s="1022"/>
      <c r="R8" s="1017"/>
      <c r="S8" s="1025" t="s">
        <v>154</v>
      </c>
    </row>
    <row r="9" spans="1:19" s="76" customFormat="1" ht="75" customHeight="1">
      <c r="A9" s="628"/>
      <c r="B9" s="1018"/>
      <c r="C9" s="81" t="s">
        <v>151</v>
      </c>
      <c r="D9" s="128" t="s">
        <v>153</v>
      </c>
      <c r="E9" s="81" t="s">
        <v>130</v>
      </c>
      <c r="F9" s="128" t="s">
        <v>152</v>
      </c>
      <c r="G9" s="81" t="s">
        <v>230</v>
      </c>
      <c r="H9" s="128" t="s">
        <v>153</v>
      </c>
      <c r="I9" s="81" t="s">
        <v>130</v>
      </c>
      <c r="J9" s="128" t="s">
        <v>152</v>
      </c>
      <c r="K9" s="81" t="s">
        <v>230</v>
      </c>
      <c r="L9" s="128" t="s">
        <v>153</v>
      </c>
      <c r="M9" s="81" t="s">
        <v>130</v>
      </c>
      <c r="N9" s="128" t="s">
        <v>152</v>
      </c>
      <c r="O9" s="81" t="s">
        <v>230</v>
      </c>
      <c r="P9" s="128" t="s">
        <v>153</v>
      </c>
      <c r="Q9" s="81" t="s">
        <v>130</v>
      </c>
      <c r="R9" s="129" t="s">
        <v>152</v>
      </c>
      <c r="S9" s="1025"/>
    </row>
    <row r="10" spans="1:19" s="76" customFormat="1" ht="15.75" customHeight="1">
      <c r="A10" s="5">
        <v>1</v>
      </c>
      <c r="B10" s="80">
        <v>2</v>
      </c>
      <c r="C10" s="70">
        <v>3</v>
      </c>
      <c r="D10" s="70">
        <v>4</v>
      </c>
      <c r="E10" s="70">
        <v>5</v>
      </c>
      <c r="F10" s="70">
        <v>6</v>
      </c>
      <c r="G10" s="70">
        <v>7</v>
      </c>
      <c r="H10" s="70">
        <v>8</v>
      </c>
      <c r="I10" s="70">
        <v>9</v>
      </c>
      <c r="J10" s="70">
        <v>10</v>
      </c>
      <c r="K10" s="70">
        <v>11</v>
      </c>
      <c r="L10" s="70">
        <v>12</v>
      </c>
      <c r="M10" s="70">
        <v>13</v>
      </c>
      <c r="N10" s="70">
        <v>14</v>
      </c>
      <c r="O10" s="70">
        <v>15</v>
      </c>
      <c r="P10" s="70">
        <v>16</v>
      </c>
      <c r="Q10" s="70">
        <v>17</v>
      </c>
      <c r="R10" s="119">
        <v>18</v>
      </c>
      <c r="S10" s="127">
        <v>19</v>
      </c>
    </row>
    <row r="11" spans="1:19" s="76" customFormat="1" ht="15.75" customHeight="1">
      <c r="A11" s="370">
        <v>1</v>
      </c>
      <c r="B11" s="371"/>
      <c r="C11" s="1007" t="s">
        <v>949</v>
      </c>
      <c r="D11" s="1008"/>
      <c r="E11" s="1008"/>
      <c r="F11" s="1008"/>
      <c r="G11" s="1008"/>
      <c r="H11" s="1008"/>
      <c r="I11" s="1008"/>
      <c r="J11" s="1008"/>
      <c r="K11" s="1008"/>
      <c r="L11" s="1008"/>
      <c r="M11" s="1008"/>
      <c r="N11" s="1008"/>
      <c r="O11" s="1008"/>
      <c r="P11" s="1008"/>
      <c r="Q11" s="1008"/>
      <c r="R11" s="1008"/>
      <c r="S11" s="1009"/>
    </row>
    <row r="12" spans="1:19" s="76" customFormat="1" ht="15.75" customHeight="1">
      <c r="A12" s="370">
        <v>2</v>
      </c>
      <c r="B12" s="371"/>
      <c r="C12" s="1010"/>
      <c r="D12" s="1011"/>
      <c r="E12" s="1011"/>
      <c r="F12" s="1011"/>
      <c r="G12" s="1011"/>
      <c r="H12" s="1011"/>
      <c r="I12" s="1011"/>
      <c r="J12" s="1011"/>
      <c r="K12" s="1011"/>
      <c r="L12" s="1011"/>
      <c r="M12" s="1011"/>
      <c r="N12" s="1011"/>
      <c r="O12" s="1011"/>
      <c r="P12" s="1011"/>
      <c r="Q12" s="1011"/>
      <c r="R12" s="1011"/>
      <c r="S12" s="1012"/>
    </row>
    <row r="13" spans="1:19" s="76" customFormat="1" ht="15.75" customHeight="1">
      <c r="A13" s="370">
        <v>3</v>
      </c>
      <c r="B13" s="371"/>
      <c r="C13" s="1010"/>
      <c r="D13" s="1011"/>
      <c r="E13" s="1011"/>
      <c r="F13" s="1011"/>
      <c r="G13" s="1011"/>
      <c r="H13" s="1011"/>
      <c r="I13" s="1011"/>
      <c r="J13" s="1011"/>
      <c r="K13" s="1011"/>
      <c r="L13" s="1011"/>
      <c r="M13" s="1011"/>
      <c r="N13" s="1011"/>
      <c r="O13" s="1011"/>
      <c r="P13" s="1011"/>
      <c r="Q13" s="1011"/>
      <c r="R13" s="1011"/>
      <c r="S13" s="1012"/>
    </row>
    <row r="14" spans="1:19" s="76" customFormat="1" ht="15.75" customHeight="1">
      <c r="A14" s="370">
        <v>4</v>
      </c>
      <c r="B14" s="371"/>
      <c r="C14" s="1010"/>
      <c r="D14" s="1011"/>
      <c r="E14" s="1011"/>
      <c r="F14" s="1011"/>
      <c r="G14" s="1011"/>
      <c r="H14" s="1011"/>
      <c r="I14" s="1011"/>
      <c r="J14" s="1011"/>
      <c r="K14" s="1011"/>
      <c r="L14" s="1011"/>
      <c r="M14" s="1011"/>
      <c r="N14" s="1011"/>
      <c r="O14" s="1011"/>
      <c r="P14" s="1011"/>
      <c r="Q14" s="1011"/>
      <c r="R14" s="1011"/>
      <c r="S14" s="1012"/>
    </row>
    <row r="15" spans="1:19" s="76" customFormat="1" ht="15.75" customHeight="1">
      <c r="A15" s="370">
        <v>5</v>
      </c>
      <c r="B15" s="371"/>
      <c r="C15" s="1010"/>
      <c r="D15" s="1011"/>
      <c r="E15" s="1011"/>
      <c r="F15" s="1011"/>
      <c r="G15" s="1011"/>
      <c r="H15" s="1011"/>
      <c r="I15" s="1011"/>
      <c r="J15" s="1011"/>
      <c r="K15" s="1011"/>
      <c r="L15" s="1011"/>
      <c r="M15" s="1011"/>
      <c r="N15" s="1011"/>
      <c r="O15" s="1011"/>
      <c r="P15" s="1011"/>
      <c r="Q15" s="1011"/>
      <c r="R15" s="1011"/>
      <c r="S15" s="1012"/>
    </row>
    <row r="16" spans="1:19" s="76" customFormat="1" ht="15.75" customHeight="1">
      <c r="A16" s="370">
        <v>6</v>
      </c>
      <c r="B16" s="371"/>
      <c r="C16" s="1010"/>
      <c r="D16" s="1011"/>
      <c r="E16" s="1011"/>
      <c r="F16" s="1011"/>
      <c r="G16" s="1011"/>
      <c r="H16" s="1011"/>
      <c r="I16" s="1011"/>
      <c r="J16" s="1011"/>
      <c r="K16" s="1011"/>
      <c r="L16" s="1011"/>
      <c r="M16" s="1011"/>
      <c r="N16" s="1011"/>
      <c r="O16" s="1011"/>
      <c r="P16" s="1011"/>
      <c r="Q16" s="1011"/>
      <c r="R16" s="1011"/>
      <c r="S16" s="1012"/>
    </row>
    <row r="17" spans="1:19" s="76" customFormat="1" ht="15.75" customHeight="1">
      <c r="A17" s="370">
        <v>7</v>
      </c>
      <c r="B17" s="371"/>
      <c r="C17" s="1010"/>
      <c r="D17" s="1011"/>
      <c r="E17" s="1011"/>
      <c r="F17" s="1011"/>
      <c r="G17" s="1011"/>
      <c r="H17" s="1011"/>
      <c r="I17" s="1011"/>
      <c r="J17" s="1011"/>
      <c r="K17" s="1011"/>
      <c r="L17" s="1011"/>
      <c r="M17" s="1011"/>
      <c r="N17" s="1011"/>
      <c r="O17" s="1011"/>
      <c r="P17" s="1011"/>
      <c r="Q17" s="1011"/>
      <c r="R17" s="1011"/>
      <c r="S17" s="1012"/>
    </row>
    <row r="18" spans="1:19" ht="15">
      <c r="A18" s="370">
        <v>8</v>
      </c>
      <c r="B18" s="371"/>
      <c r="C18" s="1010"/>
      <c r="D18" s="1011"/>
      <c r="E18" s="1011"/>
      <c r="F18" s="1011"/>
      <c r="G18" s="1011"/>
      <c r="H18" s="1011"/>
      <c r="I18" s="1011"/>
      <c r="J18" s="1011"/>
      <c r="K18" s="1011"/>
      <c r="L18" s="1011"/>
      <c r="M18" s="1011"/>
      <c r="N18" s="1011"/>
      <c r="O18" s="1011"/>
      <c r="P18" s="1011"/>
      <c r="Q18" s="1011"/>
      <c r="R18" s="1011"/>
      <c r="S18" s="1012"/>
    </row>
    <row r="19" spans="1:19" ht="15">
      <c r="A19" s="370">
        <v>9</v>
      </c>
      <c r="B19" s="371"/>
      <c r="C19" s="1010"/>
      <c r="D19" s="1011"/>
      <c r="E19" s="1011"/>
      <c r="F19" s="1011"/>
      <c r="G19" s="1011"/>
      <c r="H19" s="1011"/>
      <c r="I19" s="1011"/>
      <c r="J19" s="1011"/>
      <c r="K19" s="1011"/>
      <c r="L19" s="1011"/>
      <c r="M19" s="1011"/>
      <c r="N19" s="1011"/>
      <c r="O19" s="1011"/>
      <c r="P19" s="1011"/>
      <c r="Q19" s="1011"/>
      <c r="R19" s="1011"/>
      <c r="S19" s="1012"/>
    </row>
    <row r="20" spans="1:19" ht="15">
      <c r="A20" s="370">
        <v>10</v>
      </c>
      <c r="B20" s="371"/>
      <c r="C20" s="1010"/>
      <c r="D20" s="1011"/>
      <c r="E20" s="1011"/>
      <c r="F20" s="1011"/>
      <c r="G20" s="1011"/>
      <c r="H20" s="1011"/>
      <c r="I20" s="1011"/>
      <c r="J20" s="1011"/>
      <c r="K20" s="1011"/>
      <c r="L20" s="1011"/>
      <c r="M20" s="1011"/>
      <c r="N20" s="1011"/>
      <c r="O20" s="1011"/>
      <c r="P20" s="1011"/>
      <c r="Q20" s="1011"/>
      <c r="R20" s="1011"/>
      <c r="S20" s="1012"/>
    </row>
    <row r="21" spans="1:19" ht="15">
      <c r="A21" s="370">
        <v>11</v>
      </c>
      <c r="B21" s="371"/>
      <c r="C21" s="1010"/>
      <c r="D21" s="1011"/>
      <c r="E21" s="1011"/>
      <c r="F21" s="1011"/>
      <c r="G21" s="1011"/>
      <c r="H21" s="1011"/>
      <c r="I21" s="1011"/>
      <c r="J21" s="1011"/>
      <c r="K21" s="1011"/>
      <c r="L21" s="1011"/>
      <c r="M21" s="1011"/>
      <c r="N21" s="1011"/>
      <c r="O21" s="1011"/>
      <c r="P21" s="1011"/>
      <c r="Q21" s="1011"/>
      <c r="R21" s="1011"/>
      <c r="S21" s="1012"/>
    </row>
    <row r="22" spans="1:45" s="77" customFormat="1" ht="15">
      <c r="A22" s="370">
        <v>12</v>
      </c>
      <c r="B22" s="371"/>
      <c r="C22" s="1010"/>
      <c r="D22" s="1011"/>
      <c r="E22" s="1011"/>
      <c r="F22" s="1011"/>
      <c r="G22" s="1011"/>
      <c r="H22" s="1011"/>
      <c r="I22" s="1011"/>
      <c r="J22" s="1011"/>
      <c r="K22" s="1011"/>
      <c r="L22" s="1011"/>
      <c r="M22" s="1011"/>
      <c r="N22" s="1011"/>
      <c r="O22" s="1011"/>
      <c r="P22" s="1011"/>
      <c r="Q22" s="1011"/>
      <c r="R22" s="1011"/>
      <c r="S22" s="1012"/>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row>
    <row r="23" spans="1:19" ht="15">
      <c r="A23" s="370">
        <v>13</v>
      </c>
      <c r="B23" s="371"/>
      <c r="C23" s="1010"/>
      <c r="D23" s="1011"/>
      <c r="E23" s="1011"/>
      <c r="F23" s="1011"/>
      <c r="G23" s="1011"/>
      <c r="H23" s="1011"/>
      <c r="I23" s="1011"/>
      <c r="J23" s="1011"/>
      <c r="K23" s="1011"/>
      <c r="L23" s="1011"/>
      <c r="M23" s="1011"/>
      <c r="N23" s="1011"/>
      <c r="O23" s="1011"/>
      <c r="P23" s="1011"/>
      <c r="Q23" s="1011"/>
      <c r="R23" s="1011"/>
      <c r="S23" s="1012"/>
    </row>
    <row r="24" spans="1:19" ht="15">
      <c r="A24" s="370">
        <v>14</v>
      </c>
      <c r="B24" s="371"/>
      <c r="C24" s="1010"/>
      <c r="D24" s="1011"/>
      <c r="E24" s="1011"/>
      <c r="F24" s="1011"/>
      <c r="G24" s="1011"/>
      <c r="H24" s="1011"/>
      <c r="I24" s="1011"/>
      <c r="J24" s="1011"/>
      <c r="K24" s="1011"/>
      <c r="L24" s="1011"/>
      <c r="M24" s="1011"/>
      <c r="N24" s="1011"/>
      <c r="O24" s="1011"/>
      <c r="P24" s="1011"/>
      <c r="Q24" s="1011"/>
      <c r="R24" s="1011"/>
      <c r="S24" s="1012"/>
    </row>
    <row r="25" spans="1:19" ht="15">
      <c r="A25" s="370">
        <v>15</v>
      </c>
      <c r="B25" s="371"/>
      <c r="C25" s="1010"/>
      <c r="D25" s="1011"/>
      <c r="E25" s="1011"/>
      <c r="F25" s="1011"/>
      <c r="G25" s="1011"/>
      <c r="H25" s="1011"/>
      <c r="I25" s="1011"/>
      <c r="J25" s="1011"/>
      <c r="K25" s="1011"/>
      <c r="L25" s="1011"/>
      <c r="M25" s="1011"/>
      <c r="N25" s="1011"/>
      <c r="O25" s="1011"/>
      <c r="P25" s="1011"/>
      <c r="Q25" s="1011"/>
      <c r="R25" s="1011"/>
      <c r="S25" s="1012"/>
    </row>
    <row r="26" spans="1:19" ht="15">
      <c r="A26" s="370">
        <v>16</v>
      </c>
      <c r="B26" s="371"/>
      <c r="C26" s="1010"/>
      <c r="D26" s="1011"/>
      <c r="E26" s="1011"/>
      <c r="F26" s="1011"/>
      <c r="G26" s="1011"/>
      <c r="H26" s="1011"/>
      <c r="I26" s="1011"/>
      <c r="J26" s="1011"/>
      <c r="K26" s="1011"/>
      <c r="L26" s="1011"/>
      <c r="M26" s="1011"/>
      <c r="N26" s="1011"/>
      <c r="O26" s="1011"/>
      <c r="P26" s="1011"/>
      <c r="Q26" s="1011"/>
      <c r="R26" s="1011"/>
      <c r="S26" s="1012"/>
    </row>
    <row r="27" spans="1:19" ht="15">
      <c r="A27" s="370">
        <v>17</v>
      </c>
      <c r="B27" s="371"/>
      <c r="C27" s="1013"/>
      <c r="D27" s="1014"/>
      <c r="E27" s="1014"/>
      <c r="F27" s="1014"/>
      <c r="G27" s="1014"/>
      <c r="H27" s="1014"/>
      <c r="I27" s="1014"/>
      <c r="J27" s="1014"/>
      <c r="K27" s="1014"/>
      <c r="L27" s="1014"/>
      <c r="M27" s="1014"/>
      <c r="N27" s="1014"/>
      <c r="O27" s="1014"/>
      <c r="P27" s="1014"/>
      <c r="Q27" s="1014"/>
      <c r="R27" s="1014"/>
      <c r="S27" s="1015"/>
    </row>
    <row r="28" spans="1:19" ht="15">
      <c r="A28" s="288" t="s">
        <v>478</v>
      </c>
      <c r="B28" s="78"/>
      <c r="C28" s="78"/>
      <c r="D28" s="78"/>
      <c r="E28" s="78"/>
      <c r="F28" s="78"/>
      <c r="G28" s="78"/>
      <c r="H28" s="78"/>
      <c r="I28" s="78"/>
      <c r="J28" s="78"/>
      <c r="K28" s="78"/>
      <c r="L28" s="78"/>
      <c r="M28" s="78"/>
      <c r="N28" s="78"/>
      <c r="O28" s="78"/>
      <c r="P28" s="78"/>
      <c r="Q28" s="78"/>
      <c r="R28" s="78"/>
      <c r="S28" s="78"/>
    </row>
    <row r="29" spans="1:19" s="14" customFormat="1" ht="12.75">
      <c r="A29" s="13"/>
      <c r="G29" s="13"/>
      <c r="H29" s="13"/>
      <c r="K29" s="13"/>
      <c r="L29" s="13"/>
      <c r="M29" s="13"/>
      <c r="N29" s="13"/>
      <c r="O29" s="13"/>
      <c r="P29" s="13"/>
      <c r="Q29" s="13"/>
      <c r="R29" s="666"/>
      <c r="S29" s="666"/>
    </row>
    <row r="30" spans="10:19" s="14" customFormat="1" ht="12.75" customHeight="1">
      <c r="J30" s="13"/>
      <c r="K30"/>
      <c r="L30" s="396"/>
      <c r="M30" s="907" t="s">
        <v>952</v>
      </c>
      <c r="N30" s="907"/>
      <c r="O30" s="907"/>
      <c r="P30" s="907"/>
      <c r="Q30" s="33"/>
      <c r="R30" s="33"/>
      <c r="S30" s="33"/>
    </row>
    <row r="31" spans="10:19" s="14" customFormat="1" ht="12.75" customHeight="1">
      <c r="J31" s="33"/>
      <c r="K31"/>
      <c r="L31" s="396"/>
      <c r="M31" s="907" t="s">
        <v>953</v>
      </c>
      <c r="N31" s="907"/>
      <c r="O31" s="907"/>
      <c r="P31" s="907"/>
      <c r="Q31" s="33"/>
      <c r="R31" s="33"/>
      <c r="S31" s="33"/>
    </row>
    <row r="32" spans="1:19" s="14" customFormat="1" ht="15">
      <c r="A32" s="13"/>
      <c r="B32" s="13"/>
      <c r="K32"/>
      <c r="L32" s="397"/>
      <c r="M32" s="397"/>
      <c r="N32" s="397"/>
      <c r="O32" s="220"/>
      <c r="P32" s="220"/>
      <c r="Q32" s="33"/>
      <c r="R32" s="33"/>
      <c r="S32" s="33"/>
    </row>
    <row r="33" spans="11:16" ht="15.75">
      <c r="K33"/>
      <c r="L33" s="42" t="s">
        <v>954</v>
      </c>
      <c r="M33" s="42"/>
      <c r="N33" s="42"/>
      <c r="O33" s="210"/>
      <c r="P33" s="210"/>
    </row>
    <row r="34" spans="11:16" ht="15.75">
      <c r="K34"/>
      <c r="L34" s="396"/>
      <c r="M34" s="907" t="s">
        <v>955</v>
      </c>
      <c r="N34" s="907"/>
      <c r="O34" s="907"/>
      <c r="P34" s="907"/>
    </row>
    <row r="35" spans="12:16" ht="15">
      <c r="L35" s="548"/>
      <c r="M35" s="548"/>
      <c r="N35" s="548"/>
      <c r="O35" s="548"/>
      <c r="P35" s="548"/>
    </row>
  </sheetData>
  <sheetProtection/>
  <mergeCells count="15">
    <mergeCell ref="M34:P34"/>
    <mergeCell ref="S8:S9"/>
    <mergeCell ref="O8:R8"/>
    <mergeCell ref="C11:S27"/>
    <mergeCell ref="M30:P30"/>
    <mergeCell ref="M31:P31"/>
    <mergeCell ref="Q1:R1"/>
    <mergeCell ref="B4:T4"/>
    <mergeCell ref="R29:S29"/>
    <mergeCell ref="G2:M2"/>
    <mergeCell ref="A8:A9"/>
    <mergeCell ref="B8:B9"/>
    <mergeCell ref="C8:F8"/>
    <mergeCell ref="G8:J8"/>
    <mergeCell ref="K8:N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0" r:id="rId1"/>
</worksheet>
</file>

<file path=xl/worksheets/sheet64.xml><?xml version="1.0" encoding="utf-8"?>
<worksheet xmlns="http://schemas.openxmlformats.org/spreadsheetml/2006/main" xmlns:r="http://schemas.openxmlformats.org/officeDocument/2006/relationships">
  <sheetPr>
    <pageSetUpPr fitToPage="1"/>
  </sheetPr>
  <dimension ref="A1:AG51"/>
  <sheetViews>
    <sheetView view="pageBreakPreview" zoomScaleNormal="80" zoomScaleSheetLayoutView="100" zoomScalePageLayoutView="0" workbookViewId="0" topLeftCell="A30">
      <pane xSplit="3" topLeftCell="D1" activePane="topRight" state="frozen"/>
      <selection pane="topLeft" activeCell="A1" sqref="A1"/>
      <selection pane="topRight" activeCell="K52" sqref="K52"/>
    </sheetView>
  </sheetViews>
  <sheetFormatPr defaultColWidth="9.140625" defaultRowHeight="12.75"/>
  <cols>
    <col min="1" max="1" width="7.57421875" style="71" customWidth="1"/>
    <col min="2" max="2" width="17.00390625" style="71" customWidth="1"/>
    <col min="3" max="3" width="17.57421875" style="71" customWidth="1"/>
    <col min="4" max="4" width="19.7109375" style="71" customWidth="1"/>
    <col min="5" max="5" width="18.140625" style="71" customWidth="1"/>
    <col min="6" max="6" width="15.421875" style="71" customWidth="1"/>
    <col min="7" max="7" width="15.7109375" style="71" customWidth="1"/>
    <col min="8" max="8" width="12.28125" style="71" hidden="1" customWidth="1"/>
    <col min="9" max="10" width="0" style="71" hidden="1" customWidth="1"/>
    <col min="11" max="16384" width="9.140625" style="71" customWidth="1"/>
  </cols>
  <sheetData>
    <row r="1" spans="3:7" s="14" customFormat="1" ht="15">
      <c r="C1" s="42"/>
      <c r="D1" s="42"/>
      <c r="E1" s="42"/>
      <c r="F1" s="783" t="s">
        <v>818</v>
      </c>
      <c r="G1" s="783"/>
    </row>
    <row r="2" spans="2:9" s="14" customFormat="1" ht="30.75" customHeight="1">
      <c r="B2" s="632" t="s">
        <v>690</v>
      </c>
      <c r="C2" s="632"/>
      <c r="D2" s="632"/>
      <c r="E2" s="632"/>
      <c r="F2" s="632"/>
      <c r="G2" s="41"/>
      <c r="H2" s="41"/>
      <c r="I2" s="41"/>
    </row>
    <row r="3" s="14" customFormat="1" ht="20.25">
      <c r="G3" s="123"/>
    </row>
    <row r="4" spans="2:8" ht="18">
      <c r="B4" s="516" t="s">
        <v>824</v>
      </c>
      <c r="C4" s="516"/>
      <c r="D4" s="516"/>
      <c r="E4" s="516"/>
      <c r="F4" s="516"/>
      <c r="G4" s="516"/>
      <c r="H4" s="516"/>
    </row>
    <row r="5" spans="3:8" ht="15.75">
      <c r="C5" s="72"/>
      <c r="D5" s="73"/>
      <c r="E5" s="72"/>
      <c r="F5" s="72"/>
      <c r="G5" s="72"/>
      <c r="H5" s="72"/>
    </row>
    <row r="6" ht="15">
      <c r="A6" s="82" t="s">
        <v>1011</v>
      </c>
    </row>
    <row r="7" ht="15">
      <c r="B7" s="327"/>
    </row>
    <row r="8" spans="1:7" s="76" customFormat="1" ht="30.75" customHeight="1">
      <c r="A8" s="1026" t="s">
        <v>2</v>
      </c>
      <c r="B8" s="1027" t="s">
        <v>3</v>
      </c>
      <c r="C8" s="1027" t="s">
        <v>842</v>
      </c>
      <c r="D8" s="1028" t="s">
        <v>843</v>
      </c>
      <c r="E8" s="1027" t="s">
        <v>817</v>
      </c>
      <c r="F8" s="1027"/>
      <c r="G8" s="1027"/>
    </row>
    <row r="9" spans="1:7" s="76" customFormat="1" ht="48.75" customHeight="1">
      <c r="A9" s="1026"/>
      <c r="B9" s="1027"/>
      <c r="C9" s="1027"/>
      <c r="D9" s="1029"/>
      <c r="E9" s="329" t="s">
        <v>1000</v>
      </c>
      <c r="F9" s="329" t="s">
        <v>816</v>
      </c>
      <c r="G9" s="329" t="s">
        <v>16</v>
      </c>
    </row>
    <row r="10" spans="1:7" s="76" customFormat="1" ht="15.75" customHeight="1">
      <c r="A10" s="63">
        <v>1</v>
      </c>
      <c r="B10" s="341">
        <v>2</v>
      </c>
      <c r="C10" s="341">
        <v>3</v>
      </c>
      <c r="D10" s="341">
        <v>4</v>
      </c>
      <c r="E10" s="343">
        <v>5</v>
      </c>
      <c r="F10" s="343">
        <v>6</v>
      </c>
      <c r="G10" s="343">
        <v>7</v>
      </c>
    </row>
    <row r="11" spans="1:10" s="76" customFormat="1" ht="15.75" customHeight="1">
      <c r="A11" s="370">
        <v>1</v>
      </c>
      <c r="B11" s="371" t="s">
        <v>900</v>
      </c>
      <c r="C11" s="517">
        <v>33</v>
      </c>
      <c r="D11" s="517">
        <v>29</v>
      </c>
      <c r="E11" s="517">
        <f>D11*6000/100000</f>
        <v>1.74</v>
      </c>
      <c r="F11" s="517">
        <f>D11*4000/100000</f>
        <v>1.16</v>
      </c>
      <c r="G11" s="522">
        <f>E11+F11</f>
        <v>2.9</v>
      </c>
      <c r="H11" s="442">
        <v>28.6</v>
      </c>
      <c r="I11" s="566">
        <f>C11-H11</f>
        <v>4.399999999999999</v>
      </c>
      <c r="J11">
        <v>27</v>
      </c>
    </row>
    <row r="12" spans="1:10" s="76" customFormat="1" ht="15.75" customHeight="1">
      <c r="A12" s="370">
        <v>2</v>
      </c>
      <c r="B12" s="371" t="s">
        <v>901</v>
      </c>
      <c r="C12" s="517">
        <v>80</v>
      </c>
      <c r="D12" s="517">
        <v>31</v>
      </c>
      <c r="E12" s="517">
        <f aca="true" t="shared" si="0" ref="E12:E43">D12*6000/100000</f>
        <v>1.86</v>
      </c>
      <c r="F12" s="517">
        <f aca="true" t="shared" si="1" ref="F12:F43">D12*4000/100000</f>
        <v>1.24</v>
      </c>
      <c r="G12" s="522">
        <f aca="true" t="shared" si="2" ref="G12:G43">E12+F12</f>
        <v>3.1</v>
      </c>
      <c r="H12" s="442">
        <v>30.8</v>
      </c>
      <c r="I12" s="566">
        <f aca="true" t="shared" si="3" ref="I12:I43">C12-H12</f>
        <v>49.2</v>
      </c>
      <c r="J12">
        <v>80</v>
      </c>
    </row>
    <row r="13" spans="1:10" s="76" customFormat="1" ht="15.75" customHeight="1">
      <c r="A13" s="370">
        <v>3</v>
      </c>
      <c r="B13" s="371" t="s">
        <v>902</v>
      </c>
      <c r="C13" s="517">
        <v>78</v>
      </c>
      <c r="D13" s="517">
        <v>64</v>
      </c>
      <c r="E13" s="517">
        <f t="shared" si="0"/>
        <v>3.84</v>
      </c>
      <c r="F13" s="517">
        <f t="shared" si="1"/>
        <v>2.56</v>
      </c>
      <c r="G13" s="522">
        <f t="shared" si="2"/>
        <v>6.4</v>
      </c>
      <c r="H13" s="442">
        <v>64.10000000000001</v>
      </c>
      <c r="I13" s="566">
        <f t="shared" si="3"/>
        <v>13.899999999999991</v>
      </c>
      <c r="J13">
        <v>78</v>
      </c>
    </row>
    <row r="14" spans="1:10" s="76" customFormat="1" ht="15.75" customHeight="1">
      <c r="A14" s="370">
        <v>4</v>
      </c>
      <c r="B14" s="371" t="s">
        <v>903</v>
      </c>
      <c r="C14" s="517">
        <v>217</v>
      </c>
      <c r="D14" s="517">
        <v>79</v>
      </c>
      <c r="E14" s="517">
        <f t="shared" si="0"/>
        <v>4.74</v>
      </c>
      <c r="F14" s="517">
        <f t="shared" si="1"/>
        <v>3.16</v>
      </c>
      <c r="G14" s="522">
        <f t="shared" si="2"/>
        <v>7.9</v>
      </c>
      <c r="H14" s="442">
        <v>79.30000000000001</v>
      </c>
      <c r="I14" s="566">
        <f t="shared" si="3"/>
        <v>137.7</v>
      </c>
      <c r="J14">
        <v>217</v>
      </c>
    </row>
    <row r="15" spans="1:10" s="76" customFormat="1" ht="15.75" customHeight="1">
      <c r="A15" s="370">
        <v>5</v>
      </c>
      <c r="B15" s="371" t="s">
        <v>904</v>
      </c>
      <c r="C15" s="517">
        <v>137</v>
      </c>
      <c r="D15" s="517">
        <v>69</v>
      </c>
      <c r="E15" s="517">
        <f t="shared" si="0"/>
        <v>4.14</v>
      </c>
      <c r="F15" s="517">
        <f t="shared" si="1"/>
        <v>2.76</v>
      </c>
      <c r="G15" s="522">
        <f t="shared" si="2"/>
        <v>6.8999999999999995</v>
      </c>
      <c r="H15" s="442">
        <v>69.3</v>
      </c>
      <c r="I15" s="566">
        <f t="shared" si="3"/>
        <v>67.7</v>
      </c>
      <c r="J15">
        <v>137</v>
      </c>
    </row>
    <row r="16" spans="1:10" s="76" customFormat="1" ht="15.75" customHeight="1">
      <c r="A16" s="370">
        <v>6</v>
      </c>
      <c r="B16" s="371" t="s">
        <v>905</v>
      </c>
      <c r="C16" s="517">
        <v>240</v>
      </c>
      <c r="D16" s="517">
        <v>76</v>
      </c>
      <c r="E16" s="517">
        <f t="shared" si="0"/>
        <v>4.56</v>
      </c>
      <c r="F16" s="517">
        <f t="shared" si="1"/>
        <v>3.04</v>
      </c>
      <c r="G16" s="522">
        <f t="shared" si="2"/>
        <v>7.6</v>
      </c>
      <c r="H16" s="442">
        <v>76</v>
      </c>
      <c r="I16" s="566">
        <f t="shared" si="3"/>
        <v>164</v>
      </c>
      <c r="J16">
        <v>240</v>
      </c>
    </row>
    <row r="17" spans="1:10" s="76" customFormat="1" ht="15.75" customHeight="1">
      <c r="A17" s="370">
        <v>7</v>
      </c>
      <c r="B17" s="371" t="s">
        <v>906</v>
      </c>
      <c r="C17" s="517">
        <v>239</v>
      </c>
      <c r="D17" s="517">
        <v>66</v>
      </c>
      <c r="E17" s="517">
        <f t="shared" si="0"/>
        <v>3.96</v>
      </c>
      <c r="F17" s="517">
        <f t="shared" si="1"/>
        <v>2.64</v>
      </c>
      <c r="G17" s="522">
        <f t="shared" si="2"/>
        <v>6.6</v>
      </c>
      <c r="H17" s="442">
        <v>66.4</v>
      </c>
      <c r="I17" s="566">
        <f t="shared" si="3"/>
        <v>172.6</v>
      </c>
      <c r="J17">
        <v>239</v>
      </c>
    </row>
    <row r="18" spans="1:10" ht="15">
      <c r="A18" s="370">
        <v>8</v>
      </c>
      <c r="B18" s="371" t="s">
        <v>907</v>
      </c>
      <c r="C18" s="518">
        <v>175</v>
      </c>
      <c r="D18" s="518">
        <v>79</v>
      </c>
      <c r="E18" s="517">
        <f t="shared" si="0"/>
        <v>4.74</v>
      </c>
      <c r="F18" s="517">
        <f t="shared" si="1"/>
        <v>3.16</v>
      </c>
      <c r="G18" s="522">
        <f t="shared" si="2"/>
        <v>7.9</v>
      </c>
      <c r="H18" s="442">
        <v>79.4</v>
      </c>
      <c r="I18" s="566">
        <f t="shared" si="3"/>
        <v>95.6</v>
      </c>
      <c r="J18">
        <v>175</v>
      </c>
    </row>
    <row r="19" spans="1:10" ht="15">
      <c r="A19" s="370">
        <v>9</v>
      </c>
      <c r="B19" s="371" t="s">
        <v>908</v>
      </c>
      <c r="C19" s="518">
        <v>58</v>
      </c>
      <c r="D19" s="518">
        <v>33</v>
      </c>
      <c r="E19" s="517">
        <f t="shared" si="0"/>
        <v>1.98</v>
      </c>
      <c r="F19" s="517">
        <f t="shared" si="1"/>
        <v>1.32</v>
      </c>
      <c r="G19" s="522">
        <f t="shared" si="2"/>
        <v>3.3</v>
      </c>
      <c r="H19" s="442">
        <v>33.25</v>
      </c>
      <c r="I19" s="566">
        <f t="shared" si="3"/>
        <v>24.75</v>
      </c>
      <c r="J19">
        <v>58</v>
      </c>
    </row>
    <row r="20" spans="1:10" ht="15">
      <c r="A20" s="370">
        <v>10</v>
      </c>
      <c r="B20" s="371" t="s">
        <v>909</v>
      </c>
      <c r="C20" s="518">
        <v>132</v>
      </c>
      <c r="D20" s="518">
        <v>40</v>
      </c>
      <c r="E20" s="517">
        <f t="shared" si="0"/>
        <v>2.4</v>
      </c>
      <c r="F20" s="517">
        <f t="shared" si="1"/>
        <v>1.6</v>
      </c>
      <c r="G20" s="522">
        <f t="shared" si="2"/>
        <v>4</v>
      </c>
      <c r="H20" s="442">
        <v>39.550000000000004</v>
      </c>
      <c r="I20" s="566">
        <f t="shared" si="3"/>
        <v>92.44999999999999</v>
      </c>
      <c r="J20">
        <v>132</v>
      </c>
    </row>
    <row r="21" spans="1:10" ht="15">
      <c r="A21" s="370">
        <v>11</v>
      </c>
      <c r="B21" s="371" t="s">
        <v>910</v>
      </c>
      <c r="C21" s="518">
        <v>167</v>
      </c>
      <c r="D21" s="518">
        <v>87</v>
      </c>
      <c r="E21" s="517">
        <f t="shared" si="0"/>
        <v>5.22</v>
      </c>
      <c r="F21" s="517">
        <f t="shared" si="1"/>
        <v>3.48</v>
      </c>
      <c r="G21" s="522">
        <f t="shared" si="2"/>
        <v>8.7</v>
      </c>
      <c r="H21" s="442">
        <v>86.7</v>
      </c>
      <c r="I21" s="566">
        <f t="shared" si="3"/>
        <v>80.3</v>
      </c>
      <c r="J21">
        <v>167</v>
      </c>
    </row>
    <row r="22" spans="1:33" s="77" customFormat="1" ht="15">
      <c r="A22" s="370">
        <v>12</v>
      </c>
      <c r="B22" s="371" t="s">
        <v>911</v>
      </c>
      <c r="C22" s="518">
        <v>200</v>
      </c>
      <c r="D22" s="518">
        <v>72</v>
      </c>
      <c r="E22" s="517">
        <f t="shared" si="0"/>
        <v>4.32</v>
      </c>
      <c r="F22" s="517">
        <f t="shared" si="1"/>
        <v>2.88</v>
      </c>
      <c r="G22" s="522">
        <f t="shared" si="2"/>
        <v>7.2</v>
      </c>
      <c r="H22" s="442">
        <v>72.35000000000001</v>
      </c>
      <c r="I22" s="566">
        <f t="shared" si="3"/>
        <v>127.64999999999999</v>
      </c>
      <c r="J22">
        <v>200</v>
      </c>
      <c r="K22" s="78"/>
      <c r="L22" s="78"/>
      <c r="M22" s="78"/>
      <c r="N22" s="78"/>
      <c r="O22" s="78"/>
      <c r="P22" s="78"/>
      <c r="Q22" s="78"/>
      <c r="R22" s="78"/>
      <c r="S22" s="78"/>
      <c r="T22" s="78"/>
      <c r="U22" s="78"/>
      <c r="V22" s="78"/>
      <c r="W22" s="78"/>
      <c r="X22" s="78"/>
      <c r="Y22" s="78"/>
      <c r="Z22" s="78"/>
      <c r="AA22" s="78"/>
      <c r="AB22" s="78"/>
      <c r="AC22" s="78"/>
      <c r="AD22" s="78"/>
      <c r="AE22" s="78"/>
      <c r="AF22" s="78"/>
      <c r="AG22" s="78"/>
    </row>
    <row r="23" spans="1:10" ht="15">
      <c r="A23" s="370">
        <v>13</v>
      </c>
      <c r="B23" s="371" t="s">
        <v>912</v>
      </c>
      <c r="C23" s="518">
        <v>117</v>
      </c>
      <c r="D23" s="518">
        <v>59</v>
      </c>
      <c r="E23" s="517">
        <f t="shared" si="0"/>
        <v>3.54</v>
      </c>
      <c r="F23" s="517">
        <f t="shared" si="1"/>
        <v>2.36</v>
      </c>
      <c r="G23" s="522">
        <f t="shared" si="2"/>
        <v>5.9</v>
      </c>
      <c r="H23" s="442">
        <v>58.6</v>
      </c>
      <c r="I23" s="566">
        <f t="shared" si="3"/>
        <v>58.4</v>
      </c>
      <c r="J23">
        <v>117</v>
      </c>
    </row>
    <row r="24" spans="1:10" ht="15">
      <c r="A24" s="370">
        <v>14</v>
      </c>
      <c r="B24" s="371" t="s">
        <v>913</v>
      </c>
      <c r="C24" s="518">
        <v>264</v>
      </c>
      <c r="D24" s="518">
        <v>52</v>
      </c>
      <c r="E24" s="517">
        <f t="shared" si="0"/>
        <v>3.12</v>
      </c>
      <c r="F24" s="517">
        <f t="shared" si="1"/>
        <v>2.08</v>
      </c>
      <c r="G24" s="522">
        <f t="shared" si="2"/>
        <v>5.2</v>
      </c>
      <c r="H24" s="442">
        <v>51.7</v>
      </c>
      <c r="I24" s="566">
        <f t="shared" si="3"/>
        <v>212.3</v>
      </c>
      <c r="J24">
        <v>264</v>
      </c>
    </row>
    <row r="25" spans="1:10" ht="15">
      <c r="A25" s="370">
        <v>15</v>
      </c>
      <c r="B25" s="371" t="s">
        <v>914</v>
      </c>
      <c r="C25" s="518">
        <v>38</v>
      </c>
      <c r="D25" s="518">
        <v>26</v>
      </c>
      <c r="E25" s="517">
        <f t="shared" si="0"/>
        <v>1.56</v>
      </c>
      <c r="F25" s="517">
        <f t="shared" si="1"/>
        <v>1.04</v>
      </c>
      <c r="G25" s="522">
        <f t="shared" si="2"/>
        <v>2.6</v>
      </c>
      <c r="H25" s="442">
        <v>25.900000000000002</v>
      </c>
      <c r="I25" s="566">
        <f t="shared" si="3"/>
        <v>12.099999999999998</v>
      </c>
      <c r="J25">
        <v>38</v>
      </c>
    </row>
    <row r="26" spans="1:10" ht="15">
      <c r="A26" s="370">
        <v>16</v>
      </c>
      <c r="B26" s="371" t="s">
        <v>915</v>
      </c>
      <c r="C26" s="518">
        <v>61</v>
      </c>
      <c r="D26" s="518">
        <v>20</v>
      </c>
      <c r="E26" s="517">
        <f t="shared" si="0"/>
        <v>1.2</v>
      </c>
      <c r="F26" s="517">
        <f t="shared" si="1"/>
        <v>0.8</v>
      </c>
      <c r="G26" s="522">
        <f t="shared" si="2"/>
        <v>2</v>
      </c>
      <c r="H26" s="442">
        <v>20.200000000000003</v>
      </c>
      <c r="I26" s="566">
        <f t="shared" si="3"/>
        <v>40.8</v>
      </c>
      <c r="J26">
        <v>61</v>
      </c>
    </row>
    <row r="27" spans="1:10" ht="15">
      <c r="A27" s="370">
        <v>17</v>
      </c>
      <c r="B27" s="371" t="s">
        <v>916</v>
      </c>
      <c r="C27" s="518">
        <v>230</v>
      </c>
      <c r="D27" s="518">
        <v>83</v>
      </c>
      <c r="E27" s="517">
        <f t="shared" si="0"/>
        <v>4.98</v>
      </c>
      <c r="F27" s="517">
        <f t="shared" si="1"/>
        <v>3.32</v>
      </c>
      <c r="G27" s="522">
        <f t="shared" si="2"/>
        <v>8.3</v>
      </c>
      <c r="H27" s="442">
        <v>82.60000000000001</v>
      </c>
      <c r="I27" s="566">
        <f t="shared" si="3"/>
        <v>147.39999999999998</v>
      </c>
      <c r="J27">
        <v>230</v>
      </c>
    </row>
    <row r="28" spans="1:10" ht="15">
      <c r="A28" s="370">
        <v>18</v>
      </c>
      <c r="B28" s="371" t="s">
        <v>917</v>
      </c>
      <c r="C28" s="518">
        <v>184</v>
      </c>
      <c r="D28" s="518">
        <v>61</v>
      </c>
      <c r="E28" s="517">
        <f t="shared" si="0"/>
        <v>3.66</v>
      </c>
      <c r="F28" s="517">
        <f t="shared" si="1"/>
        <v>2.44</v>
      </c>
      <c r="G28" s="522">
        <f t="shared" si="2"/>
        <v>6.1</v>
      </c>
      <c r="H28" s="442">
        <v>61.2</v>
      </c>
      <c r="I28" s="566">
        <f t="shared" si="3"/>
        <v>122.8</v>
      </c>
      <c r="J28">
        <v>184</v>
      </c>
    </row>
    <row r="29" spans="1:10" ht="15">
      <c r="A29" s="370">
        <v>19</v>
      </c>
      <c r="B29" s="371" t="s">
        <v>918</v>
      </c>
      <c r="C29" s="518">
        <v>258</v>
      </c>
      <c r="D29" s="518">
        <v>92</v>
      </c>
      <c r="E29" s="517">
        <f t="shared" si="0"/>
        <v>5.52</v>
      </c>
      <c r="F29" s="517">
        <f t="shared" si="1"/>
        <v>3.68</v>
      </c>
      <c r="G29" s="522">
        <f t="shared" si="2"/>
        <v>9.2</v>
      </c>
      <c r="H29" s="442">
        <v>91.60000000000001</v>
      </c>
      <c r="I29" s="566">
        <f t="shared" si="3"/>
        <v>166.39999999999998</v>
      </c>
      <c r="J29">
        <v>258</v>
      </c>
    </row>
    <row r="30" spans="1:10" ht="15">
      <c r="A30" s="370">
        <v>20</v>
      </c>
      <c r="B30" s="371" t="s">
        <v>919</v>
      </c>
      <c r="C30" s="518">
        <v>212</v>
      </c>
      <c r="D30" s="518">
        <v>65</v>
      </c>
      <c r="E30" s="517">
        <f t="shared" si="0"/>
        <v>3.9</v>
      </c>
      <c r="F30" s="517">
        <f t="shared" si="1"/>
        <v>2.6</v>
      </c>
      <c r="G30" s="522">
        <f t="shared" si="2"/>
        <v>6.5</v>
      </c>
      <c r="H30" s="442">
        <v>64.60000000000001</v>
      </c>
      <c r="I30" s="566">
        <f t="shared" si="3"/>
        <v>147.39999999999998</v>
      </c>
      <c r="J30">
        <v>212</v>
      </c>
    </row>
    <row r="31" spans="1:10" ht="15">
      <c r="A31" s="370">
        <v>21</v>
      </c>
      <c r="B31" s="371" t="s">
        <v>920</v>
      </c>
      <c r="C31" s="518">
        <v>123</v>
      </c>
      <c r="D31" s="518">
        <v>80</v>
      </c>
      <c r="E31" s="517">
        <f t="shared" si="0"/>
        <v>4.8</v>
      </c>
      <c r="F31" s="517">
        <f t="shared" si="1"/>
        <v>3.2</v>
      </c>
      <c r="G31" s="522">
        <f t="shared" si="2"/>
        <v>8</v>
      </c>
      <c r="H31" s="442">
        <v>79.60000000000001</v>
      </c>
      <c r="I31" s="566">
        <f t="shared" si="3"/>
        <v>43.39999999999999</v>
      </c>
      <c r="J31">
        <v>123</v>
      </c>
    </row>
    <row r="32" spans="1:10" ht="15">
      <c r="A32" s="370">
        <v>22</v>
      </c>
      <c r="B32" s="371" t="s">
        <v>921</v>
      </c>
      <c r="C32" s="518">
        <v>137</v>
      </c>
      <c r="D32" s="518">
        <v>35</v>
      </c>
      <c r="E32" s="517">
        <f t="shared" si="0"/>
        <v>2.1</v>
      </c>
      <c r="F32" s="517">
        <f t="shared" si="1"/>
        <v>1.4</v>
      </c>
      <c r="G32" s="522">
        <f t="shared" si="2"/>
        <v>3.5</v>
      </c>
      <c r="H32" s="442">
        <v>35.2</v>
      </c>
      <c r="I32" s="566">
        <f t="shared" si="3"/>
        <v>101.8</v>
      </c>
      <c r="J32">
        <v>137</v>
      </c>
    </row>
    <row r="33" spans="1:10" ht="15">
      <c r="A33" s="370">
        <v>23</v>
      </c>
      <c r="B33" s="371" t="s">
        <v>922</v>
      </c>
      <c r="C33" s="518">
        <v>119</v>
      </c>
      <c r="D33" s="518">
        <v>80</v>
      </c>
      <c r="E33" s="517">
        <f t="shared" si="0"/>
        <v>4.8</v>
      </c>
      <c r="F33" s="517">
        <f t="shared" si="1"/>
        <v>3.2</v>
      </c>
      <c r="G33" s="522">
        <f t="shared" si="2"/>
        <v>8</v>
      </c>
      <c r="H33" s="442">
        <v>79.65</v>
      </c>
      <c r="I33" s="566">
        <f t="shared" si="3"/>
        <v>39.349999999999994</v>
      </c>
      <c r="J33">
        <v>119</v>
      </c>
    </row>
    <row r="34" spans="1:10" ht="15">
      <c r="A34" s="370">
        <v>24</v>
      </c>
      <c r="B34" s="371" t="s">
        <v>923</v>
      </c>
      <c r="C34" s="518">
        <v>268</v>
      </c>
      <c r="D34" s="518">
        <v>76</v>
      </c>
      <c r="E34" s="517">
        <f t="shared" si="0"/>
        <v>4.56</v>
      </c>
      <c r="F34" s="517">
        <f t="shared" si="1"/>
        <v>3.04</v>
      </c>
      <c r="G34" s="522">
        <f t="shared" si="2"/>
        <v>7.6</v>
      </c>
      <c r="H34" s="442">
        <v>76.05</v>
      </c>
      <c r="I34" s="566">
        <f t="shared" si="3"/>
        <v>191.95</v>
      </c>
      <c r="J34">
        <v>268</v>
      </c>
    </row>
    <row r="35" spans="1:10" ht="15">
      <c r="A35" s="370">
        <v>25</v>
      </c>
      <c r="B35" s="371" t="s">
        <v>924</v>
      </c>
      <c r="C35" s="518">
        <v>287</v>
      </c>
      <c r="D35" s="518">
        <v>49</v>
      </c>
      <c r="E35" s="517">
        <f t="shared" si="0"/>
        <v>2.94</v>
      </c>
      <c r="F35" s="517">
        <f t="shared" si="1"/>
        <v>1.96</v>
      </c>
      <c r="G35" s="522">
        <f t="shared" si="2"/>
        <v>4.9</v>
      </c>
      <c r="H35" s="442">
        <v>49.2</v>
      </c>
      <c r="I35" s="566">
        <f t="shared" si="3"/>
        <v>237.8</v>
      </c>
      <c r="J35">
        <v>287</v>
      </c>
    </row>
    <row r="36" spans="1:10" ht="15">
      <c r="A36" s="370">
        <v>26</v>
      </c>
      <c r="B36" s="371" t="s">
        <v>925</v>
      </c>
      <c r="C36" s="518">
        <v>146</v>
      </c>
      <c r="D36" s="518">
        <v>104</v>
      </c>
      <c r="E36" s="517">
        <f t="shared" si="0"/>
        <v>6.24</v>
      </c>
      <c r="F36" s="517">
        <f t="shared" si="1"/>
        <v>4.16</v>
      </c>
      <c r="G36" s="522">
        <f t="shared" si="2"/>
        <v>10.4</v>
      </c>
      <c r="H36" s="442">
        <v>103.60000000000001</v>
      </c>
      <c r="I36" s="566">
        <f t="shared" si="3"/>
        <v>42.39999999999999</v>
      </c>
      <c r="J36">
        <v>146</v>
      </c>
    </row>
    <row r="37" spans="1:10" ht="15">
      <c r="A37" s="370">
        <v>27</v>
      </c>
      <c r="B37" s="371" t="s">
        <v>926</v>
      </c>
      <c r="C37" s="518">
        <v>176</v>
      </c>
      <c r="D37" s="518">
        <v>68</v>
      </c>
      <c r="E37" s="517">
        <f t="shared" si="0"/>
        <v>4.08</v>
      </c>
      <c r="F37" s="517">
        <f t="shared" si="1"/>
        <v>2.72</v>
      </c>
      <c r="G37" s="522">
        <f t="shared" si="2"/>
        <v>6.800000000000001</v>
      </c>
      <c r="H37" s="442">
        <v>67.60000000000001</v>
      </c>
      <c r="I37" s="566">
        <f t="shared" si="3"/>
        <v>108.39999999999999</v>
      </c>
      <c r="J37">
        <v>176</v>
      </c>
    </row>
    <row r="38" spans="1:10" ht="15">
      <c r="A38" s="370">
        <v>28</v>
      </c>
      <c r="B38" s="371" t="s">
        <v>927</v>
      </c>
      <c r="C38" s="518">
        <v>263</v>
      </c>
      <c r="D38" s="518">
        <v>101</v>
      </c>
      <c r="E38" s="517">
        <f t="shared" si="0"/>
        <v>6.06</v>
      </c>
      <c r="F38" s="517">
        <f t="shared" si="1"/>
        <v>4.04</v>
      </c>
      <c r="G38" s="522">
        <f t="shared" si="2"/>
        <v>10.1</v>
      </c>
      <c r="H38" s="442">
        <v>100.7</v>
      </c>
      <c r="I38" s="566">
        <f t="shared" si="3"/>
        <v>162.3</v>
      </c>
      <c r="J38">
        <v>263</v>
      </c>
    </row>
    <row r="39" spans="1:10" ht="15">
      <c r="A39" s="370">
        <v>29</v>
      </c>
      <c r="B39" s="371" t="s">
        <v>928</v>
      </c>
      <c r="C39" s="518">
        <v>84</v>
      </c>
      <c r="D39" s="518">
        <v>75</v>
      </c>
      <c r="E39" s="517">
        <f t="shared" si="0"/>
        <v>4.5</v>
      </c>
      <c r="F39" s="517">
        <f t="shared" si="1"/>
        <v>3</v>
      </c>
      <c r="G39" s="522">
        <f t="shared" si="2"/>
        <v>7.5</v>
      </c>
      <c r="H39" s="442">
        <v>74.7</v>
      </c>
      <c r="I39" s="566">
        <f t="shared" si="3"/>
        <v>9.299999999999997</v>
      </c>
      <c r="J39">
        <v>0</v>
      </c>
    </row>
    <row r="40" spans="1:10" ht="15">
      <c r="A40" s="370">
        <v>30</v>
      </c>
      <c r="B40" s="371" t="s">
        <v>929</v>
      </c>
      <c r="C40" s="518">
        <v>114</v>
      </c>
      <c r="D40" s="518">
        <v>121</v>
      </c>
      <c r="E40" s="517">
        <f t="shared" si="0"/>
        <v>7.26</v>
      </c>
      <c r="F40" s="517">
        <f t="shared" si="1"/>
        <v>4.84</v>
      </c>
      <c r="G40" s="522">
        <f t="shared" si="2"/>
        <v>12.1</v>
      </c>
      <c r="H40" s="442">
        <v>120.85000000000001</v>
      </c>
      <c r="I40" s="566">
        <f t="shared" si="3"/>
        <v>-6.8500000000000085</v>
      </c>
      <c r="J40">
        <v>114</v>
      </c>
    </row>
    <row r="41" spans="1:10" ht="15">
      <c r="A41" s="370">
        <v>31</v>
      </c>
      <c r="B41" s="371" t="s">
        <v>930</v>
      </c>
      <c r="C41" s="518">
        <v>570</v>
      </c>
      <c r="D41" s="518">
        <v>121</v>
      </c>
      <c r="E41" s="517">
        <f t="shared" si="0"/>
        <v>7.26</v>
      </c>
      <c r="F41" s="517">
        <f t="shared" si="1"/>
        <v>4.84</v>
      </c>
      <c r="G41" s="522">
        <f t="shared" si="2"/>
        <v>12.1</v>
      </c>
      <c r="H41" s="442">
        <v>121.05000000000001</v>
      </c>
      <c r="I41" s="566">
        <f t="shared" si="3"/>
        <v>448.95</v>
      </c>
      <c r="J41">
        <v>570</v>
      </c>
    </row>
    <row r="42" spans="1:10" ht="15">
      <c r="A42" s="370">
        <v>32</v>
      </c>
      <c r="B42" s="371" t="s">
        <v>931</v>
      </c>
      <c r="C42" s="518">
        <v>120</v>
      </c>
      <c r="D42" s="518">
        <v>74</v>
      </c>
      <c r="E42" s="517">
        <f t="shared" si="0"/>
        <v>4.44</v>
      </c>
      <c r="F42" s="517">
        <f t="shared" si="1"/>
        <v>2.96</v>
      </c>
      <c r="G42" s="522">
        <f t="shared" si="2"/>
        <v>7.4</v>
      </c>
      <c r="H42" s="442">
        <v>73.8</v>
      </c>
      <c r="I42" s="566">
        <f t="shared" si="3"/>
        <v>46.2</v>
      </c>
      <c r="J42">
        <v>120</v>
      </c>
    </row>
    <row r="43" spans="1:10" ht="15">
      <c r="A43" s="372"/>
      <c r="B43" s="373" t="s">
        <v>85</v>
      </c>
      <c r="C43" s="518">
        <f>SUM(C11:C42)</f>
        <v>5527</v>
      </c>
      <c r="D43" s="518">
        <f>SUM(D11:D42)</f>
        <v>2167</v>
      </c>
      <c r="E43" s="517">
        <f t="shared" si="0"/>
        <v>130.02</v>
      </c>
      <c r="F43" s="517">
        <f t="shared" si="1"/>
        <v>86.68</v>
      </c>
      <c r="G43" s="522">
        <f t="shared" si="2"/>
        <v>216.70000000000002</v>
      </c>
      <c r="H43" s="442">
        <v>2164.15</v>
      </c>
      <c r="I43" s="566">
        <f t="shared" si="3"/>
        <v>3362.85</v>
      </c>
      <c r="J43">
        <v>5437</v>
      </c>
    </row>
    <row r="44" spans="1:7" ht="15.75" customHeight="1">
      <c r="A44" s="1030"/>
      <c r="B44" s="1030"/>
      <c r="C44" s="1030"/>
      <c r="D44" s="1030"/>
      <c r="E44" s="1030"/>
      <c r="F44" s="1030"/>
      <c r="G44" s="1030"/>
    </row>
    <row r="45" spans="1:7" s="14" customFormat="1" ht="12.75" customHeight="1">
      <c r="A45" s="635"/>
      <c r="B45" s="635"/>
      <c r="C45" s="635"/>
      <c r="D45" s="635"/>
      <c r="E45" s="635"/>
      <c r="F45" s="635"/>
      <c r="G45" s="635"/>
    </row>
    <row r="46" spans="1:7" s="14" customFormat="1" ht="15">
      <c r="A46" s="13"/>
      <c r="B46"/>
      <c r="C46" s="396"/>
      <c r="D46" s="907" t="s">
        <v>952</v>
      </c>
      <c r="E46" s="907"/>
      <c r="F46" s="907"/>
      <c r="G46" s="907"/>
    </row>
    <row r="47" spans="2:7" ht="15.75">
      <c r="B47"/>
      <c r="C47" s="396"/>
      <c r="D47" s="907" t="s">
        <v>953</v>
      </c>
      <c r="E47" s="907"/>
      <c r="F47" s="907"/>
      <c r="G47" s="907"/>
    </row>
    <row r="48" spans="1:10" ht="15.75">
      <c r="A48" s="13"/>
      <c r="B48"/>
      <c r="C48" s="397"/>
      <c r="D48" s="397"/>
      <c r="E48" s="397"/>
      <c r="F48" s="220"/>
      <c r="G48" s="220"/>
      <c r="H48" s="33"/>
      <c r="I48" s="33"/>
      <c r="J48" s="33"/>
    </row>
    <row r="49" spans="2:10" ht="15.75">
      <c r="B49"/>
      <c r="C49" s="531" t="s">
        <v>954</v>
      </c>
      <c r="D49" s="42"/>
      <c r="E49" s="42"/>
      <c r="F49" s="210"/>
      <c r="G49" s="210"/>
      <c r="H49" s="33"/>
      <c r="I49" s="33"/>
      <c r="J49" s="33"/>
    </row>
    <row r="50" spans="1:7" ht="15.75">
      <c r="A50" s="14"/>
      <c r="B50"/>
      <c r="C50" s="532"/>
      <c r="D50" s="907" t="s">
        <v>955</v>
      </c>
      <c r="E50" s="907"/>
      <c r="F50" s="907"/>
      <c r="G50" s="907"/>
    </row>
    <row r="51" spans="3:7" ht="15">
      <c r="C51" s="536"/>
      <c r="D51" s="536"/>
      <c r="E51" s="536"/>
      <c r="F51" s="536"/>
      <c r="G51" s="536"/>
    </row>
  </sheetData>
  <sheetProtection/>
  <mergeCells count="12">
    <mergeCell ref="D46:G46"/>
    <mergeCell ref="D47:G47"/>
    <mergeCell ref="D50:G50"/>
    <mergeCell ref="B2:F2"/>
    <mergeCell ref="F1:G1"/>
    <mergeCell ref="E8:G8"/>
    <mergeCell ref="A8:A9"/>
    <mergeCell ref="B8:B9"/>
    <mergeCell ref="C8:C9"/>
    <mergeCell ref="D8:D9"/>
    <mergeCell ref="A44:G44"/>
    <mergeCell ref="A45:G45"/>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4" r:id="rId1"/>
</worksheet>
</file>

<file path=xl/worksheets/sheet65.xml><?xml version="1.0" encoding="utf-8"?>
<worksheet xmlns="http://schemas.openxmlformats.org/spreadsheetml/2006/main" xmlns:r="http://schemas.openxmlformats.org/officeDocument/2006/relationships">
  <sheetPr>
    <pageSetUpPr fitToPage="1"/>
  </sheetPr>
  <dimension ref="A1:X34"/>
  <sheetViews>
    <sheetView view="pageBreakPreview" zoomScale="90" zoomScaleNormal="90" zoomScaleSheetLayoutView="90" zoomScalePageLayoutView="0" workbookViewId="0" topLeftCell="A1">
      <selection activeCell="A6" sqref="A6"/>
    </sheetView>
  </sheetViews>
  <sheetFormatPr defaultColWidth="9.140625" defaultRowHeight="12.75"/>
  <cols>
    <col min="1" max="1" width="9.140625" style="71" customWidth="1"/>
    <col min="2" max="2" width="16.8515625" style="71" customWidth="1"/>
    <col min="3" max="3" width="9.7109375" style="71" customWidth="1"/>
    <col min="4" max="4" width="8.140625" style="71" customWidth="1"/>
    <col min="5" max="5" width="7.421875" style="71" customWidth="1"/>
    <col min="6" max="6" width="9.140625" style="71" customWidth="1"/>
    <col min="7" max="7" width="9.57421875" style="71" customWidth="1"/>
    <col min="8" max="8" width="8.140625" style="71" customWidth="1"/>
    <col min="9" max="9" width="6.8515625" style="71" customWidth="1"/>
    <col min="10" max="10" width="9.28125" style="71" customWidth="1"/>
    <col min="11" max="11" width="10.57421875" style="71" customWidth="1"/>
    <col min="12" max="12" width="8.7109375" style="71" customWidth="1"/>
    <col min="13" max="13" width="7.421875" style="71" customWidth="1"/>
    <col min="14" max="14" width="8.57421875" style="71" customWidth="1"/>
    <col min="15" max="15" width="8.7109375" style="71" customWidth="1"/>
    <col min="16" max="16" width="8.57421875" style="71" customWidth="1"/>
    <col min="17" max="17" width="7.8515625" style="71" customWidth="1"/>
    <col min="18" max="18" width="8.57421875" style="71" customWidth="1"/>
    <col min="19" max="20" width="10.57421875" style="71" customWidth="1"/>
    <col min="21" max="21" width="11.140625" style="71" customWidth="1"/>
    <col min="22" max="22" width="10.7109375" style="71" bestFit="1" customWidth="1"/>
    <col min="23" max="16384" width="9.140625" style="71" customWidth="1"/>
  </cols>
  <sheetData>
    <row r="1" spans="3:24" s="14" customFormat="1" ht="15.75">
      <c r="C1" s="42"/>
      <c r="D1" s="42"/>
      <c r="E1" s="42"/>
      <c r="F1" s="42"/>
      <c r="G1" s="42"/>
      <c r="H1" s="42"/>
      <c r="I1" s="105" t="s">
        <v>0</v>
      </c>
      <c r="J1" s="105"/>
      <c r="S1" s="38"/>
      <c r="T1" s="38"/>
      <c r="U1" s="780" t="s">
        <v>529</v>
      </c>
      <c r="V1" s="780"/>
      <c r="W1" s="40"/>
      <c r="X1" s="40"/>
    </row>
    <row r="2" spans="5:16" s="14" customFormat="1" ht="20.25">
      <c r="E2" s="632" t="s">
        <v>690</v>
      </c>
      <c r="F2" s="632"/>
      <c r="G2" s="632"/>
      <c r="H2" s="632"/>
      <c r="I2" s="632"/>
      <c r="J2" s="632"/>
      <c r="K2" s="632"/>
      <c r="L2" s="632"/>
      <c r="M2" s="632"/>
      <c r="N2" s="632"/>
      <c r="O2" s="632"/>
      <c r="P2" s="632"/>
    </row>
    <row r="3" spans="8:16" s="14" customFormat="1" ht="20.25">
      <c r="H3" s="41"/>
      <c r="I3" s="41"/>
      <c r="J3" s="41"/>
      <c r="K3" s="41"/>
      <c r="L3" s="41"/>
      <c r="M3" s="41"/>
      <c r="N3" s="41"/>
      <c r="O3" s="41"/>
      <c r="P3" s="41"/>
    </row>
    <row r="4" spans="3:23" ht="15.75">
      <c r="C4" s="633" t="s">
        <v>806</v>
      </c>
      <c r="D4" s="633"/>
      <c r="E4" s="633"/>
      <c r="F4" s="633"/>
      <c r="G4" s="633"/>
      <c r="H4" s="633"/>
      <c r="I4" s="633"/>
      <c r="J4" s="633"/>
      <c r="K4" s="633"/>
      <c r="L4" s="633"/>
      <c r="M4" s="633"/>
      <c r="N4" s="633"/>
      <c r="O4" s="633"/>
      <c r="P4" s="633"/>
      <c r="Q4" s="633"/>
      <c r="R4" s="44"/>
      <c r="S4" s="110"/>
      <c r="T4" s="110"/>
      <c r="U4" s="110"/>
      <c r="V4" s="110"/>
      <c r="W4" s="105"/>
    </row>
    <row r="5" spans="3:23" ht="15">
      <c r="C5" s="72"/>
      <c r="D5" s="72"/>
      <c r="E5" s="72"/>
      <c r="F5" s="72"/>
      <c r="G5" s="72"/>
      <c r="H5" s="72"/>
      <c r="M5" s="72"/>
      <c r="N5" s="72"/>
      <c r="O5" s="72"/>
      <c r="P5" s="72"/>
      <c r="Q5" s="72"/>
      <c r="R5" s="72"/>
      <c r="S5" s="72"/>
      <c r="T5" s="72"/>
      <c r="U5" s="72"/>
      <c r="V5" s="72"/>
      <c r="W5" s="72"/>
    </row>
    <row r="6" spans="1:2" ht="15">
      <c r="A6" s="75" t="s">
        <v>1011</v>
      </c>
      <c r="B6" s="82"/>
    </row>
    <row r="7" ht="15">
      <c r="B7" s="327"/>
    </row>
    <row r="8" spans="1:22" s="75" customFormat="1" ht="24.75" customHeight="1">
      <c r="A8" s="628" t="s">
        <v>2</v>
      </c>
      <c r="B8" s="1022" t="s">
        <v>3</v>
      </c>
      <c r="C8" s="1019" t="s">
        <v>807</v>
      </c>
      <c r="D8" s="1020"/>
      <c r="E8" s="1020"/>
      <c r="F8" s="1020"/>
      <c r="G8" s="1019" t="s">
        <v>811</v>
      </c>
      <c r="H8" s="1020"/>
      <c r="I8" s="1020"/>
      <c r="J8" s="1020"/>
      <c r="K8" s="1019" t="s">
        <v>812</v>
      </c>
      <c r="L8" s="1020"/>
      <c r="M8" s="1020"/>
      <c r="N8" s="1020"/>
      <c r="O8" s="1019" t="s">
        <v>813</v>
      </c>
      <c r="P8" s="1020"/>
      <c r="Q8" s="1020"/>
      <c r="R8" s="1020"/>
      <c r="S8" s="1031" t="s">
        <v>16</v>
      </c>
      <c r="T8" s="1032"/>
      <c r="U8" s="1032"/>
      <c r="V8" s="1032"/>
    </row>
    <row r="9" spans="1:22" s="76" customFormat="1" ht="29.25" customHeight="1">
      <c r="A9" s="628"/>
      <c r="B9" s="1022"/>
      <c r="C9" s="1033" t="s">
        <v>808</v>
      </c>
      <c r="D9" s="1035" t="s">
        <v>810</v>
      </c>
      <c r="E9" s="1036"/>
      <c r="F9" s="1037"/>
      <c r="G9" s="1033" t="s">
        <v>808</v>
      </c>
      <c r="H9" s="1035" t="s">
        <v>810</v>
      </c>
      <c r="I9" s="1036"/>
      <c r="J9" s="1037"/>
      <c r="K9" s="1033" t="s">
        <v>808</v>
      </c>
      <c r="L9" s="1035" t="s">
        <v>810</v>
      </c>
      <c r="M9" s="1036"/>
      <c r="N9" s="1037"/>
      <c r="O9" s="1033" t="s">
        <v>808</v>
      </c>
      <c r="P9" s="1035" t="s">
        <v>810</v>
      </c>
      <c r="Q9" s="1036"/>
      <c r="R9" s="1037"/>
      <c r="S9" s="1033" t="s">
        <v>808</v>
      </c>
      <c r="T9" s="1035" t="s">
        <v>810</v>
      </c>
      <c r="U9" s="1036"/>
      <c r="V9" s="1037"/>
    </row>
    <row r="10" spans="1:22" s="76" customFormat="1" ht="46.5" customHeight="1">
      <c r="A10" s="628"/>
      <c r="B10" s="1022"/>
      <c r="C10" s="1034"/>
      <c r="D10" s="70" t="s">
        <v>809</v>
      </c>
      <c r="E10" s="70" t="s">
        <v>194</v>
      </c>
      <c r="F10" s="70" t="s">
        <v>16</v>
      </c>
      <c r="G10" s="1034"/>
      <c r="H10" s="70" t="s">
        <v>809</v>
      </c>
      <c r="I10" s="70" t="s">
        <v>194</v>
      </c>
      <c r="J10" s="70" t="s">
        <v>16</v>
      </c>
      <c r="K10" s="1034"/>
      <c r="L10" s="70" t="s">
        <v>809</v>
      </c>
      <c r="M10" s="70" t="s">
        <v>194</v>
      </c>
      <c r="N10" s="70" t="s">
        <v>16</v>
      </c>
      <c r="O10" s="1034"/>
      <c r="P10" s="70" t="s">
        <v>809</v>
      </c>
      <c r="Q10" s="70" t="s">
        <v>194</v>
      </c>
      <c r="R10" s="70" t="s">
        <v>16</v>
      </c>
      <c r="S10" s="1034"/>
      <c r="T10" s="70" t="s">
        <v>809</v>
      </c>
      <c r="U10" s="70" t="s">
        <v>194</v>
      </c>
      <c r="V10" s="70" t="s">
        <v>16</v>
      </c>
    </row>
    <row r="11" spans="1:22" s="150" customFormat="1" ht="15.75" customHeight="1">
      <c r="A11" s="328">
        <v>1</v>
      </c>
      <c r="B11" s="149">
        <v>2</v>
      </c>
      <c r="C11" s="149">
        <v>3</v>
      </c>
      <c r="D11" s="328">
        <v>4</v>
      </c>
      <c r="E11" s="149">
        <v>5</v>
      </c>
      <c r="F11" s="149">
        <v>6</v>
      </c>
      <c r="G11" s="328">
        <v>7</v>
      </c>
      <c r="H11" s="149">
        <v>8</v>
      </c>
      <c r="I11" s="149">
        <v>9</v>
      </c>
      <c r="J11" s="328">
        <v>10</v>
      </c>
      <c r="K11" s="149">
        <v>11</v>
      </c>
      <c r="L11" s="149">
        <v>12</v>
      </c>
      <c r="M11" s="328">
        <v>13</v>
      </c>
      <c r="N11" s="149">
        <v>14</v>
      </c>
      <c r="O11" s="149">
        <v>15</v>
      </c>
      <c r="P11" s="328">
        <v>16</v>
      </c>
      <c r="Q11" s="149">
        <v>17</v>
      </c>
      <c r="R11" s="149">
        <v>18</v>
      </c>
      <c r="S11" s="328">
        <v>19</v>
      </c>
      <c r="T11" s="149">
        <v>20</v>
      </c>
      <c r="U11" s="149">
        <v>21</v>
      </c>
      <c r="V11" s="328">
        <v>22</v>
      </c>
    </row>
    <row r="12" spans="1:22" ht="15">
      <c r="A12" s="370"/>
      <c r="B12" s="371"/>
      <c r="C12" s="77"/>
      <c r="D12" s="77"/>
      <c r="E12" s="77"/>
      <c r="F12" s="77"/>
      <c r="G12" s="77"/>
      <c r="H12" s="77"/>
      <c r="I12" s="77"/>
      <c r="J12" s="77"/>
      <c r="K12" s="77"/>
      <c r="L12" s="77"/>
      <c r="M12" s="77"/>
      <c r="N12" s="77"/>
      <c r="O12" s="77"/>
      <c r="P12" s="77"/>
      <c r="Q12" s="77"/>
      <c r="R12" s="77"/>
      <c r="S12" s="77"/>
      <c r="T12" s="77"/>
      <c r="U12" s="77"/>
      <c r="V12" s="77"/>
    </row>
    <row r="13" spans="1:22" ht="15">
      <c r="A13" s="370"/>
      <c r="B13" s="371"/>
      <c r="C13" s="77"/>
      <c r="D13" s="77"/>
      <c r="E13" s="77"/>
      <c r="F13" s="77"/>
      <c r="G13" s="77"/>
      <c r="H13" s="77"/>
      <c r="I13" s="77"/>
      <c r="J13" s="77"/>
      <c r="K13" s="77"/>
      <c r="L13" s="77"/>
      <c r="M13" s="77"/>
      <c r="N13" s="77"/>
      <c r="O13" s="77"/>
      <c r="P13" s="77"/>
      <c r="Q13" s="77"/>
      <c r="R13" s="77"/>
      <c r="S13" s="77"/>
      <c r="T13" s="77"/>
      <c r="U13" s="77"/>
      <c r="V13" s="77"/>
    </row>
    <row r="14" spans="1:22" ht="15">
      <c r="A14" s="370"/>
      <c r="B14" s="371"/>
      <c r="C14" s="77"/>
      <c r="D14" s="77"/>
      <c r="E14" s="77"/>
      <c r="F14" s="77"/>
      <c r="G14" s="77"/>
      <c r="H14" s="77"/>
      <c r="I14" s="77"/>
      <c r="J14" s="77"/>
      <c r="K14" s="77"/>
      <c r="L14" s="77"/>
      <c r="M14" s="77"/>
      <c r="N14" s="77"/>
      <c r="O14" s="77"/>
      <c r="P14" s="77"/>
      <c r="Q14" s="77"/>
      <c r="R14" s="77"/>
      <c r="S14" s="77"/>
      <c r="T14" s="77"/>
      <c r="U14" s="77"/>
      <c r="V14" s="77"/>
    </row>
    <row r="15" spans="1:22" ht="15">
      <c r="A15" s="370"/>
      <c r="B15" s="371"/>
      <c r="C15" s="77"/>
      <c r="D15" s="77"/>
      <c r="E15" s="77"/>
      <c r="F15" s="77"/>
      <c r="G15" s="77"/>
      <c r="H15" s="1038" t="s">
        <v>957</v>
      </c>
      <c r="I15" s="1039"/>
      <c r="J15" s="1039"/>
      <c r="K15" s="1039"/>
      <c r="L15" s="1039"/>
      <c r="M15" s="1039"/>
      <c r="N15" s="1039"/>
      <c r="O15" s="1039"/>
      <c r="P15" s="1039"/>
      <c r="Q15" s="1039"/>
      <c r="R15" s="1040"/>
      <c r="S15" s="77"/>
      <c r="T15" s="77"/>
      <c r="U15" s="77"/>
      <c r="V15" s="77"/>
    </row>
    <row r="16" spans="1:22" ht="15">
      <c r="A16" s="370"/>
      <c r="B16" s="371"/>
      <c r="C16" s="77"/>
      <c r="D16" s="77"/>
      <c r="E16" s="77"/>
      <c r="F16" s="77"/>
      <c r="G16" s="77"/>
      <c r="H16" s="1041"/>
      <c r="I16" s="1042"/>
      <c r="J16" s="1042"/>
      <c r="K16" s="1042"/>
      <c r="L16" s="1042"/>
      <c r="M16" s="1042"/>
      <c r="N16" s="1042"/>
      <c r="O16" s="1042"/>
      <c r="P16" s="1042"/>
      <c r="Q16" s="1042"/>
      <c r="R16" s="1043"/>
      <c r="S16" s="77"/>
      <c r="T16" s="77"/>
      <c r="U16" s="77"/>
      <c r="V16" s="77"/>
    </row>
    <row r="17" spans="1:22" ht="15">
      <c r="A17" s="370"/>
      <c r="B17" s="371"/>
      <c r="C17" s="77"/>
      <c r="D17" s="77"/>
      <c r="E17" s="77"/>
      <c r="F17" s="77"/>
      <c r="G17" s="77"/>
      <c r="H17" s="1041"/>
      <c r="I17" s="1042"/>
      <c r="J17" s="1042"/>
      <c r="K17" s="1042"/>
      <c r="L17" s="1042"/>
      <c r="M17" s="1042"/>
      <c r="N17" s="1042"/>
      <c r="O17" s="1042"/>
      <c r="P17" s="1042"/>
      <c r="Q17" s="1042"/>
      <c r="R17" s="1043"/>
      <c r="S17" s="77"/>
      <c r="T17" s="77"/>
      <c r="U17" s="77"/>
      <c r="V17" s="77"/>
    </row>
    <row r="18" spans="1:22" ht="15">
      <c r="A18" s="370"/>
      <c r="B18" s="371"/>
      <c r="C18" s="77"/>
      <c r="D18" s="77"/>
      <c r="E18" s="77"/>
      <c r="F18" s="77"/>
      <c r="G18" s="77"/>
      <c r="H18" s="1041"/>
      <c r="I18" s="1042"/>
      <c r="J18" s="1042"/>
      <c r="K18" s="1042"/>
      <c r="L18" s="1042"/>
      <c r="M18" s="1042"/>
      <c r="N18" s="1042"/>
      <c r="O18" s="1042"/>
      <c r="P18" s="1042"/>
      <c r="Q18" s="1042"/>
      <c r="R18" s="1043"/>
      <c r="S18" s="77"/>
      <c r="T18" s="77"/>
      <c r="U18" s="77"/>
      <c r="V18" s="77"/>
    </row>
    <row r="19" spans="1:22" ht="15">
      <c r="A19" s="370"/>
      <c r="B19" s="371"/>
      <c r="C19" s="77"/>
      <c r="D19" s="77"/>
      <c r="E19" s="77"/>
      <c r="F19" s="77"/>
      <c r="G19" s="77"/>
      <c r="H19" s="1041"/>
      <c r="I19" s="1042"/>
      <c r="J19" s="1042"/>
      <c r="K19" s="1042"/>
      <c r="L19" s="1042"/>
      <c r="M19" s="1042"/>
      <c r="N19" s="1042"/>
      <c r="O19" s="1042"/>
      <c r="P19" s="1042"/>
      <c r="Q19" s="1042"/>
      <c r="R19" s="1043"/>
      <c r="S19" s="77"/>
      <c r="T19" s="77"/>
      <c r="U19" s="77"/>
      <c r="V19" s="77"/>
    </row>
    <row r="20" spans="1:22" ht="15">
      <c r="A20" s="370"/>
      <c r="B20" s="371"/>
      <c r="C20" s="77"/>
      <c r="D20" s="77"/>
      <c r="E20" s="77"/>
      <c r="F20" s="77"/>
      <c r="G20" s="77"/>
      <c r="H20" s="1044"/>
      <c r="I20" s="1045"/>
      <c r="J20" s="1045"/>
      <c r="K20" s="1045"/>
      <c r="L20" s="1045"/>
      <c r="M20" s="1045"/>
      <c r="N20" s="1045"/>
      <c r="O20" s="1045"/>
      <c r="P20" s="1045"/>
      <c r="Q20" s="1045"/>
      <c r="R20" s="1046"/>
      <c r="S20" s="77"/>
      <c r="T20" s="77"/>
      <c r="U20" s="77"/>
      <c r="V20" s="77"/>
    </row>
    <row r="21" spans="1:22" ht="15">
      <c r="A21" s="370"/>
      <c r="B21" s="371"/>
      <c r="C21" s="77"/>
      <c r="D21" s="77"/>
      <c r="E21" s="77"/>
      <c r="F21" s="77"/>
      <c r="G21" s="77"/>
      <c r="H21" s="77"/>
      <c r="I21" s="77"/>
      <c r="J21" s="77"/>
      <c r="K21" s="77"/>
      <c r="L21" s="77"/>
      <c r="M21" s="77"/>
      <c r="N21" s="77"/>
      <c r="O21" s="77"/>
      <c r="P21" s="77"/>
      <c r="Q21" s="77"/>
      <c r="R21" s="77"/>
      <c r="S21" s="77"/>
      <c r="T21" s="77"/>
      <c r="U21" s="77"/>
      <c r="V21" s="77"/>
    </row>
    <row r="22" spans="1:22" ht="15">
      <c r="A22" s="370"/>
      <c r="B22" s="371"/>
      <c r="C22" s="77"/>
      <c r="D22" s="77"/>
      <c r="E22" s="77"/>
      <c r="F22" s="77"/>
      <c r="G22" s="77"/>
      <c r="H22" s="77"/>
      <c r="I22" s="77"/>
      <c r="J22" s="77"/>
      <c r="K22" s="77"/>
      <c r="L22" s="77"/>
      <c r="M22" s="77"/>
      <c r="N22" s="77"/>
      <c r="O22" s="77"/>
      <c r="P22" s="77"/>
      <c r="Q22" s="77"/>
      <c r="R22" s="77"/>
      <c r="S22" s="77"/>
      <c r="T22" s="77"/>
      <c r="U22" s="77"/>
      <c r="V22" s="77"/>
    </row>
    <row r="23" spans="1:22" ht="15">
      <c r="A23" s="372"/>
      <c r="B23" s="373" t="s">
        <v>85</v>
      </c>
      <c r="C23" s="77"/>
      <c r="D23" s="77"/>
      <c r="E23" s="77"/>
      <c r="F23" s="77"/>
      <c r="G23" s="77"/>
      <c r="H23" s="77"/>
      <c r="I23" s="77"/>
      <c r="J23" s="77"/>
      <c r="K23" s="77"/>
      <c r="L23" s="77"/>
      <c r="M23" s="77"/>
      <c r="N23" s="77"/>
      <c r="O23" s="77"/>
      <c r="P23" s="77"/>
      <c r="Q23" s="77"/>
      <c r="R23" s="77"/>
      <c r="S23" s="77"/>
      <c r="T23" s="77"/>
      <c r="U23" s="77"/>
      <c r="V23" s="77"/>
    </row>
    <row r="25" spans="1:22" s="14" customFormat="1" ht="12.75">
      <c r="A25" s="13"/>
      <c r="G25" s="13"/>
      <c r="H25" s="13"/>
      <c r="K25" s="13"/>
      <c r="L25" s="13"/>
      <c r="M25" s="13"/>
      <c r="N25" s="13"/>
      <c r="O25" s="13"/>
      <c r="P25" s="13"/>
      <c r="Q25" s="13"/>
      <c r="R25" s="13"/>
      <c r="S25" s="79"/>
      <c r="T25" s="666"/>
      <c r="U25" s="666"/>
      <c r="V25" s="79"/>
    </row>
    <row r="26" spans="11:22" s="14" customFormat="1" ht="12.75" customHeight="1">
      <c r="K26" s="33"/>
      <c r="L26" s="33"/>
      <c r="M26" s="33"/>
      <c r="O26" s="396"/>
      <c r="P26" s="907" t="s">
        <v>952</v>
      </c>
      <c r="Q26" s="907"/>
      <c r="R26" s="907"/>
      <c r="S26" s="907"/>
      <c r="T26" s="33"/>
      <c r="U26" s="33"/>
      <c r="V26" s="33"/>
    </row>
    <row r="27" spans="10:22" s="14" customFormat="1" ht="12.75" customHeight="1">
      <c r="J27" s="33"/>
      <c r="K27" s="33"/>
      <c r="L27" s="33"/>
      <c r="M27" s="33"/>
      <c r="O27" s="396"/>
      <c r="P27" s="907" t="s">
        <v>953</v>
      </c>
      <c r="Q27" s="907"/>
      <c r="R27" s="907"/>
      <c r="S27" s="907"/>
      <c r="T27" s="33"/>
      <c r="U27" s="33"/>
      <c r="V27" s="33"/>
    </row>
    <row r="28" spans="1:22" s="14" customFormat="1" ht="15">
      <c r="A28" s="13"/>
      <c r="B28" s="13"/>
      <c r="K28" s="13"/>
      <c r="L28" s="13"/>
      <c r="M28" s="13"/>
      <c r="O28" s="397"/>
      <c r="P28" s="397"/>
      <c r="Q28" s="397"/>
      <c r="R28" s="220"/>
      <c r="S28" s="220"/>
      <c r="T28" s="33"/>
      <c r="U28" s="33"/>
      <c r="V28" s="33"/>
    </row>
    <row r="29" spans="13:21" ht="15.75">
      <c r="M29" s="548"/>
      <c r="N29" s="14"/>
      <c r="O29" s="42" t="s">
        <v>954</v>
      </c>
      <c r="P29" s="42"/>
      <c r="Q29" s="42"/>
      <c r="R29" s="210"/>
      <c r="S29" s="210"/>
      <c r="T29" s="548"/>
      <c r="U29" s="548"/>
    </row>
    <row r="30" spans="13:21" ht="15.75">
      <c r="M30" s="548"/>
      <c r="N30" s="14"/>
      <c r="O30" s="396"/>
      <c r="P30" s="907" t="s">
        <v>955</v>
      </c>
      <c r="Q30" s="907"/>
      <c r="R30" s="907"/>
      <c r="S30" s="907"/>
      <c r="T30" s="548"/>
      <c r="U30" s="548"/>
    </row>
    <row r="31" spans="13:21" ht="15">
      <c r="M31" s="548"/>
      <c r="N31" s="548"/>
      <c r="O31" s="548"/>
      <c r="P31" s="548"/>
      <c r="Q31" s="548"/>
      <c r="R31" s="548"/>
      <c r="S31" s="548"/>
      <c r="T31" s="548"/>
      <c r="U31" s="548"/>
    </row>
    <row r="32" spans="13:21" ht="15">
      <c r="M32" s="548"/>
      <c r="N32" s="548"/>
      <c r="O32" s="548"/>
      <c r="P32" s="548"/>
      <c r="Q32" s="548"/>
      <c r="R32" s="548"/>
      <c r="S32" s="548"/>
      <c r="T32" s="548"/>
      <c r="U32" s="548"/>
    </row>
    <row r="33" spans="13:21" ht="15">
      <c r="M33" s="548"/>
      <c r="N33" s="548"/>
      <c r="O33" s="548"/>
      <c r="P33" s="548"/>
      <c r="Q33" s="548"/>
      <c r="R33" s="548"/>
      <c r="S33" s="548"/>
      <c r="T33" s="548"/>
      <c r="U33" s="548"/>
    </row>
    <row r="34" spans="13:21" ht="15">
      <c r="M34" s="548"/>
      <c r="N34" s="548"/>
      <c r="O34" s="548"/>
      <c r="P34" s="548"/>
      <c r="Q34" s="548"/>
      <c r="R34" s="548"/>
      <c r="S34" s="548"/>
      <c r="T34" s="548"/>
      <c r="U34" s="548"/>
    </row>
  </sheetData>
  <sheetProtection/>
  <mergeCells count="25">
    <mergeCell ref="P30:S30"/>
    <mergeCell ref="O9:O10"/>
    <mergeCell ref="P9:R9"/>
    <mergeCell ref="S9:S10"/>
    <mergeCell ref="T9:V9"/>
    <mergeCell ref="T25:U25"/>
    <mergeCell ref="P26:S26"/>
    <mergeCell ref="P27:S27"/>
    <mergeCell ref="H15:R20"/>
    <mergeCell ref="C9:C10"/>
    <mergeCell ref="D9:F9"/>
    <mergeCell ref="G9:G10"/>
    <mergeCell ref="H9:J9"/>
    <mergeCell ref="K9:K10"/>
    <mergeCell ref="L9:N9"/>
    <mergeCell ref="U1:V1"/>
    <mergeCell ref="E2:P2"/>
    <mergeCell ref="C4:Q4"/>
    <mergeCell ref="A8:A10"/>
    <mergeCell ref="B8:B10"/>
    <mergeCell ref="C8:F8"/>
    <mergeCell ref="G8:J8"/>
    <mergeCell ref="K8:N8"/>
    <mergeCell ref="O8:R8"/>
    <mergeCell ref="S8:V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4" r:id="rId1"/>
</worksheet>
</file>

<file path=xl/worksheets/sheet66.xml><?xml version="1.0" encoding="utf-8"?>
<worksheet xmlns="http://schemas.openxmlformats.org/spreadsheetml/2006/main" xmlns:r="http://schemas.openxmlformats.org/officeDocument/2006/relationships">
  <sheetPr>
    <pageSetUpPr fitToPage="1"/>
  </sheetPr>
  <dimension ref="A1:AV52"/>
  <sheetViews>
    <sheetView view="pageBreakPreview" zoomScale="90" zoomScaleNormal="90" zoomScaleSheetLayoutView="90" zoomScalePageLayoutView="0" workbookViewId="0" topLeftCell="C27">
      <selection activeCell="Y52" sqref="Y52"/>
    </sheetView>
  </sheetViews>
  <sheetFormatPr defaultColWidth="9.140625" defaultRowHeight="12.75"/>
  <cols>
    <col min="1" max="1" width="9.140625" style="71" customWidth="1"/>
    <col min="2" max="2" width="17.140625" style="71" customWidth="1"/>
    <col min="3" max="3" width="9.7109375" style="71" customWidth="1"/>
    <col min="4" max="4" width="8.140625" style="71" customWidth="1"/>
    <col min="5" max="5" width="7.421875" style="71" customWidth="1"/>
    <col min="6" max="6" width="9.140625" style="71" customWidth="1"/>
    <col min="7" max="7" width="9.57421875" style="71" customWidth="1"/>
    <col min="8" max="8" width="8.140625" style="71" customWidth="1"/>
    <col min="9" max="9" width="6.8515625" style="71" customWidth="1"/>
    <col min="10" max="10" width="9.28125" style="71" customWidth="1"/>
    <col min="11" max="11" width="10.57421875" style="71" customWidth="1"/>
    <col min="12" max="12" width="8.7109375" style="71" customWidth="1"/>
    <col min="13" max="13" width="7.421875" style="71" customWidth="1"/>
    <col min="14" max="14" width="8.57421875" style="71" customWidth="1"/>
    <col min="15" max="15" width="8.7109375" style="71" customWidth="1"/>
    <col min="16" max="16" width="8.57421875" style="71" customWidth="1"/>
    <col min="17" max="17" width="7.8515625" style="71" customWidth="1"/>
    <col min="18" max="18" width="8.57421875" style="71" customWidth="1"/>
    <col min="19" max="20" width="10.57421875" style="71" customWidth="1"/>
    <col min="21" max="21" width="11.140625" style="71" customWidth="1"/>
    <col min="22" max="22" width="10.7109375" style="71" bestFit="1" customWidth="1"/>
    <col min="23" max="16384" width="9.140625" style="71" customWidth="1"/>
  </cols>
  <sheetData>
    <row r="1" spans="3:24" s="14" customFormat="1" ht="15.75">
      <c r="C1" s="42"/>
      <c r="D1" s="42"/>
      <c r="E1" s="42"/>
      <c r="F1" s="42"/>
      <c r="G1" s="42"/>
      <c r="H1" s="42"/>
      <c r="I1" s="105" t="s">
        <v>0</v>
      </c>
      <c r="J1" s="105"/>
      <c r="S1" s="38"/>
      <c r="T1" s="38"/>
      <c r="U1" s="780" t="s">
        <v>815</v>
      </c>
      <c r="V1" s="780"/>
      <c r="W1" s="40"/>
      <c r="X1" s="40"/>
    </row>
    <row r="2" spans="5:16" s="14" customFormat="1" ht="20.25">
      <c r="E2" s="632" t="s">
        <v>690</v>
      </c>
      <c r="F2" s="632"/>
      <c r="G2" s="632"/>
      <c r="H2" s="632"/>
      <c r="I2" s="632"/>
      <c r="J2" s="632"/>
      <c r="K2" s="632"/>
      <c r="L2" s="632"/>
      <c r="M2" s="632"/>
      <c r="N2" s="632"/>
      <c r="O2" s="632"/>
      <c r="P2" s="632"/>
    </row>
    <row r="3" spans="8:16" s="14" customFormat="1" ht="20.25">
      <c r="H3" s="41"/>
      <c r="I3" s="41"/>
      <c r="J3" s="41"/>
      <c r="K3" s="41"/>
      <c r="L3" s="41"/>
      <c r="M3" s="41"/>
      <c r="N3" s="41"/>
      <c r="O3" s="41"/>
      <c r="P3" s="41"/>
    </row>
    <row r="4" spans="3:23" ht="15.75">
      <c r="C4" s="633" t="s">
        <v>814</v>
      </c>
      <c r="D4" s="633"/>
      <c r="E4" s="633"/>
      <c r="F4" s="633"/>
      <c r="G4" s="633"/>
      <c r="H4" s="633"/>
      <c r="I4" s="633"/>
      <c r="J4" s="633"/>
      <c r="K4" s="633"/>
      <c r="L4" s="633"/>
      <c r="M4" s="633"/>
      <c r="N4" s="633"/>
      <c r="O4" s="633"/>
      <c r="P4" s="633"/>
      <c r="Q4" s="633"/>
      <c r="R4" s="44"/>
      <c r="S4" s="110"/>
      <c r="T4" s="110"/>
      <c r="U4" s="110"/>
      <c r="V4" s="110"/>
      <c r="W4" s="105"/>
    </row>
    <row r="5" spans="3:23" ht="15">
      <c r="C5" s="72"/>
      <c r="D5" s="72"/>
      <c r="E5" s="72"/>
      <c r="F5" s="72"/>
      <c r="G5" s="72"/>
      <c r="H5" s="72"/>
      <c r="M5" s="72"/>
      <c r="N5" s="72"/>
      <c r="O5" s="72"/>
      <c r="P5" s="72"/>
      <c r="Q5" s="72"/>
      <c r="R5" s="72"/>
      <c r="S5" s="72"/>
      <c r="T5" s="72"/>
      <c r="U5" s="72"/>
      <c r="V5" s="72"/>
      <c r="W5" s="72"/>
    </row>
    <row r="6" spans="1:2" ht="15">
      <c r="A6" s="75" t="s">
        <v>1011</v>
      </c>
      <c r="B6" s="82"/>
    </row>
    <row r="7" ht="15">
      <c r="B7" s="327"/>
    </row>
    <row r="8" spans="1:22" s="75" customFormat="1" ht="24.75" customHeight="1">
      <c r="A8" s="628" t="s">
        <v>2</v>
      </c>
      <c r="B8" s="1022" t="s">
        <v>3</v>
      </c>
      <c r="C8" s="1019" t="s">
        <v>807</v>
      </c>
      <c r="D8" s="1020"/>
      <c r="E8" s="1020"/>
      <c r="F8" s="1020"/>
      <c r="G8" s="1019" t="s">
        <v>811</v>
      </c>
      <c r="H8" s="1020"/>
      <c r="I8" s="1020"/>
      <c r="J8" s="1020"/>
      <c r="K8" s="1019" t="s">
        <v>812</v>
      </c>
      <c r="L8" s="1020"/>
      <c r="M8" s="1020"/>
      <c r="N8" s="1020"/>
      <c r="O8" s="1019" t="s">
        <v>813</v>
      </c>
      <c r="P8" s="1020"/>
      <c r="Q8" s="1020"/>
      <c r="R8" s="1020"/>
      <c r="S8" s="1031" t="s">
        <v>16</v>
      </c>
      <c r="T8" s="1032"/>
      <c r="U8" s="1032"/>
      <c r="V8" s="1032"/>
    </row>
    <row r="9" spans="1:22" s="76" customFormat="1" ht="29.25" customHeight="1">
      <c r="A9" s="628"/>
      <c r="B9" s="1022"/>
      <c r="C9" s="1033" t="s">
        <v>808</v>
      </c>
      <c r="D9" s="1035" t="s">
        <v>810</v>
      </c>
      <c r="E9" s="1036"/>
      <c r="F9" s="1037"/>
      <c r="G9" s="1033" t="s">
        <v>808</v>
      </c>
      <c r="H9" s="1035" t="s">
        <v>810</v>
      </c>
      <c r="I9" s="1036"/>
      <c r="J9" s="1037"/>
      <c r="K9" s="1033" t="s">
        <v>808</v>
      </c>
      <c r="L9" s="1035" t="s">
        <v>810</v>
      </c>
      <c r="M9" s="1036"/>
      <c r="N9" s="1037"/>
      <c r="O9" s="1033" t="s">
        <v>808</v>
      </c>
      <c r="P9" s="1035" t="s">
        <v>810</v>
      </c>
      <c r="Q9" s="1036"/>
      <c r="R9" s="1037"/>
      <c r="S9" s="1033" t="s">
        <v>808</v>
      </c>
      <c r="T9" s="1035" t="s">
        <v>810</v>
      </c>
      <c r="U9" s="1036"/>
      <c r="V9" s="1037"/>
    </row>
    <row r="10" spans="1:22" s="76" customFormat="1" ht="46.5" customHeight="1">
      <c r="A10" s="628"/>
      <c r="B10" s="1022"/>
      <c r="C10" s="1034"/>
      <c r="D10" s="70" t="s">
        <v>809</v>
      </c>
      <c r="E10" s="70" t="s">
        <v>194</v>
      </c>
      <c r="F10" s="70" t="s">
        <v>16</v>
      </c>
      <c r="G10" s="1034"/>
      <c r="H10" s="70" t="s">
        <v>809</v>
      </c>
      <c r="I10" s="70" t="s">
        <v>194</v>
      </c>
      <c r="J10" s="70" t="s">
        <v>16</v>
      </c>
      <c r="K10" s="1034"/>
      <c r="L10" s="70" t="s">
        <v>809</v>
      </c>
      <c r="M10" s="70" t="s">
        <v>194</v>
      </c>
      <c r="N10" s="70" t="s">
        <v>16</v>
      </c>
      <c r="O10" s="1034"/>
      <c r="P10" s="70" t="s">
        <v>809</v>
      </c>
      <c r="Q10" s="70" t="s">
        <v>194</v>
      </c>
      <c r="R10" s="70" t="s">
        <v>16</v>
      </c>
      <c r="S10" s="1034"/>
      <c r="T10" s="70" t="s">
        <v>809</v>
      </c>
      <c r="U10" s="70" t="s">
        <v>194</v>
      </c>
      <c r="V10" s="70" t="s">
        <v>16</v>
      </c>
    </row>
    <row r="11" spans="1:22" s="150" customFormat="1" ht="15.75" customHeight="1">
      <c r="A11" s="328">
        <v>1</v>
      </c>
      <c r="B11" s="149">
        <v>2</v>
      </c>
      <c r="C11" s="149">
        <v>3</v>
      </c>
      <c r="D11" s="328">
        <v>4</v>
      </c>
      <c r="E11" s="149">
        <v>5</v>
      </c>
      <c r="F11" s="149">
        <v>6</v>
      </c>
      <c r="G11" s="328">
        <v>7</v>
      </c>
      <c r="H11" s="149">
        <v>8</v>
      </c>
      <c r="I11" s="149">
        <v>9</v>
      </c>
      <c r="J11" s="328">
        <v>10</v>
      </c>
      <c r="K11" s="149">
        <v>11</v>
      </c>
      <c r="L11" s="149">
        <v>12</v>
      </c>
      <c r="M11" s="328">
        <v>13</v>
      </c>
      <c r="N11" s="149">
        <v>14</v>
      </c>
      <c r="O11" s="149">
        <v>15</v>
      </c>
      <c r="P11" s="328">
        <v>16</v>
      </c>
      <c r="Q11" s="149">
        <v>17</v>
      </c>
      <c r="R11" s="149">
        <v>18</v>
      </c>
      <c r="S11" s="328">
        <v>19</v>
      </c>
      <c r="T11" s="149">
        <v>20</v>
      </c>
      <c r="U11" s="149">
        <v>21</v>
      </c>
      <c r="V11" s="328">
        <v>22</v>
      </c>
    </row>
    <row r="12" spans="1:25" ht="15">
      <c r="A12" s="370">
        <v>1</v>
      </c>
      <c r="B12" s="371" t="s">
        <v>900</v>
      </c>
      <c r="C12" s="77">
        <v>245</v>
      </c>
      <c r="D12" s="77"/>
      <c r="E12" s="77"/>
      <c r="F12" s="77"/>
      <c r="G12" s="77">
        <v>269</v>
      </c>
      <c r="H12" s="77"/>
      <c r="I12" s="77"/>
      <c r="J12" s="77"/>
      <c r="K12" s="77">
        <v>86</v>
      </c>
      <c r="L12" s="77"/>
      <c r="M12" s="77"/>
      <c r="N12" s="77"/>
      <c r="O12" s="77">
        <v>59</v>
      </c>
      <c r="P12" s="77"/>
      <c r="Q12" s="77"/>
      <c r="R12" s="77"/>
      <c r="S12" s="77">
        <v>96</v>
      </c>
      <c r="T12" s="526">
        <f>S12*10000/100000</f>
        <v>9.6</v>
      </c>
      <c r="U12" s="77">
        <v>0</v>
      </c>
      <c r="V12" s="526">
        <f>T12+U12</f>
        <v>9.6</v>
      </c>
      <c r="W12" s="71">
        <f>C12+G12+K12+O12</f>
        <v>659</v>
      </c>
      <c r="X12" s="524">
        <f>W12*100/43581</f>
        <v>1.512126844266997</v>
      </c>
      <c r="Y12" s="525">
        <f>X12*6317/100</f>
        <v>95.52105275234621</v>
      </c>
    </row>
    <row r="13" spans="1:25" ht="15">
      <c r="A13" s="370">
        <v>2</v>
      </c>
      <c r="B13" s="371" t="s">
        <v>901</v>
      </c>
      <c r="C13" s="77">
        <v>118</v>
      </c>
      <c r="D13" s="77"/>
      <c r="E13" s="77"/>
      <c r="F13" s="77"/>
      <c r="G13" s="77">
        <v>282</v>
      </c>
      <c r="H13" s="77"/>
      <c r="I13" s="77"/>
      <c r="J13" s="77"/>
      <c r="K13" s="77">
        <v>147</v>
      </c>
      <c r="L13" s="77"/>
      <c r="M13" s="77"/>
      <c r="N13" s="77"/>
      <c r="O13" s="77">
        <v>105</v>
      </c>
      <c r="P13" s="77"/>
      <c r="Q13" s="77"/>
      <c r="R13" s="77"/>
      <c r="S13" s="77">
        <v>95</v>
      </c>
      <c r="T13" s="526">
        <f aca="true" t="shared" si="0" ref="T13:T44">S13*10000/100000</f>
        <v>9.5</v>
      </c>
      <c r="U13" s="77">
        <v>0</v>
      </c>
      <c r="V13" s="526">
        <f aca="true" t="shared" si="1" ref="V13:V44">T13+U13</f>
        <v>9.5</v>
      </c>
      <c r="W13" s="71">
        <f aca="true" t="shared" si="2" ref="W13:W44">C13+G13+K13+O13</f>
        <v>652</v>
      </c>
      <c r="X13" s="524">
        <f aca="true" t="shared" si="3" ref="X13:X44">W13*100/43581</f>
        <v>1.496064798880246</v>
      </c>
      <c r="Y13" s="525">
        <f aca="true" t="shared" si="4" ref="Y13:Y44">X13*6317/100</f>
        <v>94.50641334526513</v>
      </c>
    </row>
    <row r="14" spans="1:25" ht="15">
      <c r="A14" s="370">
        <v>3</v>
      </c>
      <c r="B14" s="371" t="s">
        <v>902</v>
      </c>
      <c r="C14" s="77">
        <v>527</v>
      </c>
      <c r="D14" s="77"/>
      <c r="E14" s="77"/>
      <c r="F14" s="77"/>
      <c r="G14" s="77">
        <v>379</v>
      </c>
      <c r="H14" s="77"/>
      <c r="I14" s="77"/>
      <c r="J14" s="77"/>
      <c r="K14" s="77">
        <v>193</v>
      </c>
      <c r="L14" s="77"/>
      <c r="M14" s="77"/>
      <c r="N14" s="77"/>
      <c r="O14" s="77">
        <v>186</v>
      </c>
      <c r="P14" s="77"/>
      <c r="Q14" s="77"/>
      <c r="R14" s="77"/>
      <c r="S14" s="77">
        <v>186</v>
      </c>
      <c r="T14" s="526">
        <f t="shared" si="0"/>
        <v>18.6</v>
      </c>
      <c r="U14" s="77">
        <v>0</v>
      </c>
      <c r="V14" s="526">
        <f t="shared" si="1"/>
        <v>18.6</v>
      </c>
      <c r="W14" s="71">
        <f t="shared" si="2"/>
        <v>1285</v>
      </c>
      <c r="X14" s="524">
        <f t="shared" si="3"/>
        <v>2.9485326174250246</v>
      </c>
      <c r="Y14" s="525">
        <f t="shared" si="4"/>
        <v>186.2588054427388</v>
      </c>
    </row>
    <row r="15" spans="1:25" ht="15">
      <c r="A15" s="370">
        <v>4</v>
      </c>
      <c r="B15" s="371" t="s">
        <v>903</v>
      </c>
      <c r="C15" s="77">
        <v>688</v>
      </c>
      <c r="D15" s="77"/>
      <c r="E15" s="77"/>
      <c r="F15" s="77"/>
      <c r="G15" s="77">
        <v>639</v>
      </c>
      <c r="H15" s="77"/>
      <c r="I15" s="77"/>
      <c r="J15" s="77"/>
      <c r="K15" s="77">
        <v>219</v>
      </c>
      <c r="L15" s="77"/>
      <c r="M15" s="77"/>
      <c r="N15" s="77"/>
      <c r="O15" s="77">
        <v>155</v>
      </c>
      <c r="P15" s="77"/>
      <c r="Q15" s="77"/>
      <c r="R15" s="77"/>
      <c r="S15" s="77">
        <v>247</v>
      </c>
      <c r="T15" s="526">
        <f t="shared" si="0"/>
        <v>24.7</v>
      </c>
      <c r="U15" s="77">
        <v>0</v>
      </c>
      <c r="V15" s="526">
        <f t="shared" si="1"/>
        <v>24.7</v>
      </c>
      <c r="W15" s="71">
        <f t="shared" si="2"/>
        <v>1701</v>
      </c>
      <c r="X15" s="524">
        <f t="shared" si="3"/>
        <v>3.903077028980519</v>
      </c>
      <c r="Y15" s="525">
        <f t="shared" si="4"/>
        <v>246.55737592069937</v>
      </c>
    </row>
    <row r="16" spans="1:25" ht="15">
      <c r="A16" s="370">
        <v>5</v>
      </c>
      <c r="B16" s="371" t="s">
        <v>904</v>
      </c>
      <c r="C16" s="77">
        <v>620</v>
      </c>
      <c r="D16" s="77"/>
      <c r="E16" s="77"/>
      <c r="F16" s="77"/>
      <c r="G16" s="77">
        <v>522</v>
      </c>
      <c r="H16" s="77"/>
      <c r="I16" s="77"/>
      <c r="J16" s="77"/>
      <c r="K16" s="77">
        <v>132</v>
      </c>
      <c r="L16" s="77"/>
      <c r="M16" s="77"/>
      <c r="N16" s="77"/>
      <c r="O16" s="77">
        <v>88</v>
      </c>
      <c r="P16" s="77"/>
      <c r="Q16" s="77"/>
      <c r="R16" s="77"/>
      <c r="S16" s="77">
        <v>197</v>
      </c>
      <c r="T16" s="526">
        <f t="shared" si="0"/>
        <v>19.7</v>
      </c>
      <c r="U16" s="77">
        <v>0</v>
      </c>
      <c r="V16" s="526">
        <f t="shared" si="1"/>
        <v>19.7</v>
      </c>
      <c r="W16" s="71">
        <f t="shared" si="2"/>
        <v>1362</v>
      </c>
      <c r="X16" s="524">
        <f t="shared" si="3"/>
        <v>3.125215116679287</v>
      </c>
      <c r="Y16" s="525">
        <f t="shared" si="4"/>
        <v>197.41983892063058</v>
      </c>
    </row>
    <row r="17" spans="1:25" ht="15">
      <c r="A17" s="370">
        <v>6</v>
      </c>
      <c r="B17" s="371" t="s">
        <v>905</v>
      </c>
      <c r="C17" s="77">
        <v>753</v>
      </c>
      <c r="D17" s="77"/>
      <c r="E17" s="77"/>
      <c r="F17" s="77"/>
      <c r="G17" s="77">
        <v>424</v>
      </c>
      <c r="H17" s="77"/>
      <c r="I17" s="77"/>
      <c r="J17" s="77"/>
      <c r="K17" s="77">
        <v>157</v>
      </c>
      <c r="L17" s="77"/>
      <c r="M17" s="77"/>
      <c r="N17" s="77"/>
      <c r="O17" s="77">
        <v>196</v>
      </c>
      <c r="P17" s="77"/>
      <c r="Q17" s="77"/>
      <c r="R17" s="77"/>
      <c r="S17" s="77">
        <v>222</v>
      </c>
      <c r="T17" s="526">
        <f t="shared" si="0"/>
        <v>22.2</v>
      </c>
      <c r="U17" s="77">
        <v>0</v>
      </c>
      <c r="V17" s="526">
        <f t="shared" si="1"/>
        <v>22.2</v>
      </c>
      <c r="W17" s="71">
        <f t="shared" si="2"/>
        <v>1530</v>
      </c>
      <c r="X17" s="524">
        <f t="shared" si="3"/>
        <v>3.5107042059613134</v>
      </c>
      <c r="Y17" s="525">
        <f t="shared" si="4"/>
        <v>221.77118469057615</v>
      </c>
    </row>
    <row r="18" spans="1:25" ht="15">
      <c r="A18" s="370">
        <v>7</v>
      </c>
      <c r="B18" s="371" t="s">
        <v>906</v>
      </c>
      <c r="C18" s="77">
        <v>688</v>
      </c>
      <c r="D18" s="77"/>
      <c r="E18" s="77"/>
      <c r="F18" s="77"/>
      <c r="G18" s="77">
        <v>329</v>
      </c>
      <c r="H18" s="77"/>
      <c r="I18" s="77"/>
      <c r="J18" s="77"/>
      <c r="K18" s="77">
        <v>140</v>
      </c>
      <c r="L18" s="77"/>
      <c r="M18" s="77"/>
      <c r="N18" s="77"/>
      <c r="O18" s="77">
        <v>162</v>
      </c>
      <c r="P18" s="77"/>
      <c r="Q18" s="77"/>
      <c r="R18" s="77"/>
      <c r="S18" s="77">
        <v>191</v>
      </c>
      <c r="T18" s="526">
        <f t="shared" si="0"/>
        <v>19.1</v>
      </c>
      <c r="U18" s="77">
        <v>0</v>
      </c>
      <c r="V18" s="526">
        <f t="shared" si="1"/>
        <v>19.1</v>
      </c>
      <c r="W18" s="71">
        <f t="shared" si="2"/>
        <v>1319</v>
      </c>
      <c r="X18" s="524">
        <f t="shared" si="3"/>
        <v>3.026548266446387</v>
      </c>
      <c r="Y18" s="525">
        <f t="shared" si="4"/>
        <v>191.18705399141828</v>
      </c>
    </row>
    <row r="19" spans="1:25" ht="15">
      <c r="A19" s="370">
        <v>8</v>
      </c>
      <c r="B19" s="371" t="s">
        <v>907</v>
      </c>
      <c r="C19" s="77">
        <v>604</v>
      </c>
      <c r="D19" s="77"/>
      <c r="E19" s="77"/>
      <c r="F19" s="77"/>
      <c r="G19" s="77">
        <v>507</v>
      </c>
      <c r="H19" s="77"/>
      <c r="I19" s="77"/>
      <c r="J19" s="77"/>
      <c r="K19" s="77">
        <v>201</v>
      </c>
      <c r="L19" s="77"/>
      <c r="M19" s="77"/>
      <c r="N19" s="77"/>
      <c r="O19" s="77">
        <v>247</v>
      </c>
      <c r="P19" s="77"/>
      <c r="Q19" s="77"/>
      <c r="R19" s="77"/>
      <c r="S19" s="77">
        <v>226</v>
      </c>
      <c r="T19" s="526">
        <f t="shared" si="0"/>
        <v>22.6</v>
      </c>
      <c r="U19" s="77">
        <v>0</v>
      </c>
      <c r="V19" s="526">
        <f t="shared" si="1"/>
        <v>22.6</v>
      </c>
      <c r="W19" s="71">
        <f t="shared" si="2"/>
        <v>1559</v>
      </c>
      <c r="X19" s="524">
        <f t="shared" si="3"/>
        <v>3.577246965420711</v>
      </c>
      <c r="Y19" s="525">
        <f t="shared" si="4"/>
        <v>225.9746908056263</v>
      </c>
    </row>
    <row r="20" spans="1:25" ht="15">
      <c r="A20" s="370">
        <v>9</v>
      </c>
      <c r="B20" s="371" t="s">
        <v>908</v>
      </c>
      <c r="C20" s="77">
        <v>225</v>
      </c>
      <c r="D20" s="77"/>
      <c r="E20" s="77"/>
      <c r="F20" s="77"/>
      <c r="G20" s="77">
        <v>215</v>
      </c>
      <c r="H20" s="77"/>
      <c r="I20" s="77"/>
      <c r="J20" s="77"/>
      <c r="K20" s="77">
        <v>113</v>
      </c>
      <c r="L20" s="77"/>
      <c r="M20" s="77"/>
      <c r="N20" s="77"/>
      <c r="O20" s="77">
        <v>112</v>
      </c>
      <c r="P20" s="77"/>
      <c r="Q20" s="77"/>
      <c r="R20" s="77"/>
      <c r="S20" s="77">
        <v>96</v>
      </c>
      <c r="T20" s="526">
        <f t="shared" si="0"/>
        <v>9.6</v>
      </c>
      <c r="U20" s="77">
        <v>0</v>
      </c>
      <c r="V20" s="526">
        <f t="shared" si="1"/>
        <v>9.6</v>
      </c>
      <c r="W20" s="71">
        <f t="shared" si="2"/>
        <v>665</v>
      </c>
      <c r="X20" s="524">
        <f t="shared" si="3"/>
        <v>1.5258943117413553</v>
      </c>
      <c r="Y20" s="525">
        <f t="shared" si="4"/>
        <v>96.3907436727014</v>
      </c>
    </row>
    <row r="21" spans="1:25" ht="15">
      <c r="A21" s="370">
        <v>10</v>
      </c>
      <c r="B21" s="371" t="s">
        <v>909</v>
      </c>
      <c r="C21" s="77">
        <v>384</v>
      </c>
      <c r="D21" s="77"/>
      <c r="E21" s="77"/>
      <c r="F21" s="77"/>
      <c r="G21" s="77">
        <v>247</v>
      </c>
      <c r="H21" s="77"/>
      <c r="I21" s="77"/>
      <c r="J21" s="77"/>
      <c r="K21" s="77">
        <v>92</v>
      </c>
      <c r="L21" s="77"/>
      <c r="M21" s="77"/>
      <c r="N21" s="77"/>
      <c r="O21" s="77">
        <v>68</v>
      </c>
      <c r="P21" s="77"/>
      <c r="Q21" s="77"/>
      <c r="R21" s="77"/>
      <c r="S21" s="77">
        <v>115</v>
      </c>
      <c r="T21" s="526">
        <f t="shared" si="0"/>
        <v>11.5</v>
      </c>
      <c r="U21" s="77">
        <v>0</v>
      </c>
      <c r="V21" s="526">
        <f t="shared" si="1"/>
        <v>11.5</v>
      </c>
      <c r="W21" s="71">
        <f t="shared" si="2"/>
        <v>791</v>
      </c>
      <c r="X21" s="524">
        <f t="shared" si="3"/>
        <v>1.8150111287028752</v>
      </c>
      <c r="Y21" s="525">
        <f t="shared" si="4"/>
        <v>114.65425300016062</v>
      </c>
    </row>
    <row r="22" spans="1:25" ht="15">
      <c r="A22" s="370">
        <v>11</v>
      </c>
      <c r="B22" s="371" t="s">
        <v>910</v>
      </c>
      <c r="C22" s="77">
        <v>788</v>
      </c>
      <c r="D22" s="77"/>
      <c r="E22" s="77"/>
      <c r="F22" s="77"/>
      <c r="G22" s="77">
        <v>600</v>
      </c>
      <c r="H22" s="77"/>
      <c r="I22" s="77"/>
      <c r="J22" s="77"/>
      <c r="K22" s="77">
        <v>179</v>
      </c>
      <c r="L22" s="77"/>
      <c r="M22" s="77"/>
      <c r="N22" s="77"/>
      <c r="O22" s="77">
        <v>141</v>
      </c>
      <c r="P22" s="77"/>
      <c r="Q22" s="77"/>
      <c r="R22" s="77"/>
      <c r="S22" s="77">
        <v>248</v>
      </c>
      <c r="T22" s="526">
        <f t="shared" si="0"/>
        <v>24.8</v>
      </c>
      <c r="U22" s="77">
        <v>0</v>
      </c>
      <c r="V22" s="526">
        <f t="shared" si="1"/>
        <v>24.8</v>
      </c>
      <c r="W22" s="71">
        <f t="shared" si="2"/>
        <v>1708</v>
      </c>
      <c r="X22" s="524">
        <f t="shared" si="3"/>
        <v>3.91913907436727</v>
      </c>
      <c r="Y22" s="525">
        <f t="shared" si="4"/>
        <v>247.57201532778046</v>
      </c>
    </row>
    <row r="23" spans="1:25" ht="15">
      <c r="A23" s="370">
        <v>12</v>
      </c>
      <c r="B23" s="371" t="s">
        <v>911</v>
      </c>
      <c r="C23" s="77">
        <v>635</v>
      </c>
      <c r="D23" s="77"/>
      <c r="E23" s="77"/>
      <c r="F23" s="77"/>
      <c r="G23" s="77">
        <v>420</v>
      </c>
      <c r="H23" s="77"/>
      <c r="I23" s="77"/>
      <c r="J23" s="77"/>
      <c r="K23" s="77">
        <v>155</v>
      </c>
      <c r="L23" s="77"/>
      <c r="M23" s="77"/>
      <c r="N23" s="77"/>
      <c r="O23" s="77">
        <v>238</v>
      </c>
      <c r="P23" s="77"/>
      <c r="Q23" s="77"/>
      <c r="R23" s="77"/>
      <c r="S23" s="77">
        <v>210</v>
      </c>
      <c r="T23" s="526">
        <f t="shared" si="0"/>
        <v>21</v>
      </c>
      <c r="U23" s="77">
        <v>0</v>
      </c>
      <c r="V23" s="526">
        <f t="shared" si="1"/>
        <v>21</v>
      </c>
      <c r="W23" s="71">
        <f t="shared" si="2"/>
        <v>1448</v>
      </c>
      <c r="X23" s="524">
        <f t="shared" si="3"/>
        <v>3.322548817145086</v>
      </c>
      <c r="Y23" s="525">
        <f t="shared" si="4"/>
        <v>209.8854087790551</v>
      </c>
    </row>
    <row r="24" spans="1:25" ht="15">
      <c r="A24" s="370">
        <v>13</v>
      </c>
      <c r="B24" s="371" t="s">
        <v>912</v>
      </c>
      <c r="C24" s="77">
        <v>502</v>
      </c>
      <c r="D24" s="77"/>
      <c r="E24" s="77"/>
      <c r="F24" s="77"/>
      <c r="G24" s="77">
        <v>435</v>
      </c>
      <c r="H24" s="77"/>
      <c r="I24" s="77"/>
      <c r="J24" s="77"/>
      <c r="K24" s="77">
        <v>138</v>
      </c>
      <c r="L24" s="77"/>
      <c r="M24" s="77"/>
      <c r="N24" s="77"/>
      <c r="O24" s="77">
        <v>120</v>
      </c>
      <c r="P24" s="77"/>
      <c r="Q24" s="77"/>
      <c r="R24" s="77"/>
      <c r="S24" s="77">
        <v>173</v>
      </c>
      <c r="T24" s="526">
        <f t="shared" si="0"/>
        <v>17.3</v>
      </c>
      <c r="U24" s="77">
        <v>0</v>
      </c>
      <c r="V24" s="526">
        <f t="shared" si="1"/>
        <v>17.3</v>
      </c>
      <c r="W24" s="71">
        <f t="shared" si="2"/>
        <v>1195</v>
      </c>
      <c r="X24" s="524">
        <f t="shared" si="3"/>
        <v>2.742020605309653</v>
      </c>
      <c r="Y24" s="525">
        <f t="shared" si="4"/>
        <v>173.2134416374108</v>
      </c>
    </row>
    <row r="25" spans="1:25" ht="15">
      <c r="A25" s="370">
        <v>14</v>
      </c>
      <c r="B25" s="371" t="s">
        <v>913</v>
      </c>
      <c r="C25" s="77">
        <v>484</v>
      </c>
      <c r="D25" s="77"/>
      <c r="E25" s="77"/>
      <c r="F25" s="77"/>
      <c r="G25" s="77">
        <v>333</v>
      </c>
      <c r="H25" s="77"/>
      <c r="I25" s="77"/>
      <c r="J25" s="77"/>
      <c r="K25" s="77">
        <v>110</v>
      </c>
      <c r="L25" s="77"/>
      <c r="M25" s="77"/>
      <c r="N25" s="77"/>
      <c r="O25" s="77">
        <v>88</v>
      </c>
      <c r="P25" s="77"/>
      <c r="Q25" s="77"/>
      <c r="R25" s="77"/>
      <c r="S25" s="77">
        <v>147</v>
      </c>
      <c r="T25" s="526">
        <f t="shared" si="0"/>
        <v>14.7</v>
      </c>
      <c r="U25" s="77">
        <v>0</v>
      </c>
      <c r="V25" s="526">
        <f t="shared" si="1"/>
        <v>14.7</v>
      </c>
      <c r="W25" s="71">
        <f t="shared" si="2"/>
        <v>1015</v>
      </c>
      <c r="X25" s="524">
        <f t="shared" si="3"/>
        <v>2.3289965810789104</v>
      </c>
      <c r="Y25" s="525">
        <f t="shared" si="4"/>
        <v>147.12271402675478</v>
      </c>
    </row>
    <row r="26" spans="1:25" ht="15">
      <c r="A26" s="370">
        <v>15</v>
      </c>
      <c r="B26" s="371" t="s">
        <v>914</v>
      </c>
      <c r="C26" s="77">
        <v>314</v>
      </c>
      <c r="D26" s="77"/>
      <c r="E26" s="77"/>
      <c r="F26" s="77"/>
      <c r="G26" s="77">
        <v>152</v>
      </c>
      <c r="H26" s="77"/>
      <c r="I26" s="77"/>
      <c r="J26" s="77"/>
      <c r="K26" s="77">
        <v>38</v>
      </c>
      <c r="L26" s="77"/>
      <c r="M26" s="77"/>
      <c r="N26" s="77"/>
      <c r="O26" s="77">
        <v>18</v>
      </c>
      <c r="P26" s="77"/>
      <c r="Q26" s="77"/>
      <c r="R26" s="77"/>
      <c r="S26" s="77">
        <v>76</v>
      </c>
      <c r="T26" s="526">
        <f t="shared" si="0"/>
        <v>7.6</v>
      </c>
      <c r="U26" s="77">
        <v>0</v>
      </c>
      <c r="V26" s="526">
        <f t="shared" si="1"/>
        <v>7.6</v>
      </c>
      <c r="W26" s="71">
        <f t="shared" si="2"/>
        <v>522</v>
      </c>
      <c r="X26" s="524">
        <f t="shared" si="3"/>
        <v>1.197769670269154</v>
      </c>
      <c r="Y26" s="525">
        <f t="shared" si="4"/>
        <v>75.66311007090246</v>
      </c>
    </row>
    <row r="27" spans="1:25" ht="15">
      <c r="A27" s="370">
        <v>16</v>
      </c>
      <c r="B27" s="371" t="s">
        <v>915</v>
      </c>
      <c r="C27" s="77">
        <v>131</v>
      </c>
      <c r="D27" s="77"/>
      <c r="E27" s="77"/>
      <c r="F27" s="77"/>
      <c r="G27" s="77">
        <v>190</v>
      </c>
      <c r="H27" s="77"/>
      <c r="I27" s="77"/>
      <c r="J27" s="77"/>
      <c r="K27" s="77">
        <v>56</v>
      </c>
      <c r="L27" s="77"/>
      <c r="M27" s="77"/>
      <c r="N27" s="77"/>
      <c r="O27" s="77">
        <v>37</v>
      </c>
      <c r="P27" s="77"/>
      <c r="Q27" s="77"/>
      <c r="R27" s="77"/>
      <c r="S27" s="77">
        <v>60</v>
      </c>
      <c r="T27" s="526">
        <f t="shared" si="0"/>
        <v>6</v>
      </c>
      <c r="U27" s="77">
        <v>0</v>
      </c>
      <c r="V27" s="526">
        <f t="shared" si="1"/>
        <v>6</v>
      </c>
      <c r="W27" s="71">
        <f t="shared" si="2"/>
        <v>414</v>
      </c>
      <c r="X27" s="524">
        <f t="shared" si="3"/>
        <v>0.9499552557307084</v>
      </c>
      <c r="Y27" s="525">
        <f t="shared" si="4"/>
        <v>60.00867350450885</v>
      </c>
    </row>
    <row r="28" spans="1:25" ht="15">
      <c r="A28" s="370">
        <v>17</v>
      </c>
      <c r="B28" s="371" t="s">
        <v>916</v>
      </c>
      <c r="C28" s="77">
        <v>751</v>
      </c>
      <c r="D28" s="77"/>
      <c r="E28" s="77"/>
      <c r="F28" s="77"/>
      <c r="G28" s="77">
        <v>585</v>
      </c>
      <c r="H28" s="77"/>
      <c r="I28" s="77"/>
      <c r="J28" s="77"/>
      <c r="K28" s="77">
        <v>166</v>
      </c>
      <c r="L28" s="77"/>
      <c r="M28" s="77"/>
      <c r="N28" s="77"/>
      <c r="O28" s="77">
        <v>146</v>
      </c>
      <c r="P28" s="77"/>
      <c r="Q28" s="77"/>
      <c r="R28" s="77"/>
      <c r="S28" s="77">
        <v>239</v>
      </c>
      <c r="T28" s="526">
        <f t="shared" si="0"/>
        <v>23.9</v>
      </c>
      <c r="U28" s="77">
        <v>0</v>
      </c>
      <c r="V28" s="526">
        <f t="shared" si="1"/>
        <v>23.9</v>
      </c>
      <c r="W28" s="71">
        <f t="shared" si="2"/>
        <v>1648</v>
      </c>
      <c r="X28" s="524">
        <f t="shared" si="3"/>
        <v>3.7814643996236894</v>
      </c>
      <c r="Y28" s="525">
        <f t="shared" si="4"/>
        <v>238.87510612422847</v>
      </c>
    </row>
    <row r="29" spans="1:25" ht="15">
      <c r="A29" s="370">
        <v>18</v>
      </c>
      <c r="B29" s="371" t="s">
        <v>917</v>
      </c>
      <c r="C29" s="77">
        <v>727</v>
      </c>
      <c r="D29" s="77"/>
      <c r="E29" s="77"/>
      <c r="F29" s="77"/>
      <c r="G29" s="77">
        <v>322</v>
      </c>
      <c r="H29" s="77"/>
      <c r="I29" s="77"/>
      <c r="J29" s="77"/>
      <c r="K29" s="77">
        <v>90</v>
      </c>
      <c r="L29" s="77"/>
      <c r="M29" s="77"/>
      <c r="N29" s="77"/>
      <c r="O29" s="77">
        <v>85</v>
      </c>
      <c r="P29" s="77"/>
      <c r="Q29" s="77"/>
      <c r="R29" s="77"/>
      <c r="S29" s="77">
        <v>177</v>
      </c>
      <c r="T29" s="526">
        <f t="shared" si="0"/>
        <v>17.7</v>
      </c>
      <c r="U29" s="77">
        <v>0</v>
      </c>
      <c r="V29" s="526">
        <f t="shared" si="1"/>
        <v>17.7</v>
      </c>
      <c r="W29" s="71">
        <f t="shared" si="2"/>
        <v>1224</v>
      </c>
      <c r="X29" s="524">
        <f t="shared" si="3"/>
        <v>2.808563364769051</v>
      </c>
      <c r="Y29" s="525">
        <f t="shared" si="4"/>
        <v>177.41694775246094</v>
      </c>
    </row>
    <row r="30" spans="1:25" ht="15">
      <c r="A30" s="370">
        <v>19</v>
      </c>
      <c r="B30" s="371" t="s">
        <v>918</v>
      </c>
      <c r="C30" s="77">
        <v>709</v>
      </c>
      <c r="D30" s="77"/>
      <c r="E30" s="77"/>
      <c r="F30" s="77"/>
      <c r="G30" s="77">
        <v>586</v>
      </c>
      <c r="H30" s="77"/>
      <c r="I30" s="77"/>
      <c r="J30" s="77"/>
      <c r="K30" s="77">
        <v>241</v>
      </c>
      <c r="L30" s="77"/>
      <c r="M30" s="77"/>
      <c r="N30" s="77"/>
      <c r="O30" s="77">
        <v>277</v>
      </c>
      <c r="P30" s="77"/>
      <c r="Q30" s="77"/>
      <c r="R30" s="77"/>
      <c r="S30" s="77">
        <v>263</v>
      </c>
      <c r="T30" s="526">
        <f t="shared" si="0"/>
        <v>26.3</v>
      </c>
      <c r="U30" s="77">
        <v>0</v>
      </c>
      <c r="V30" s="526">
        <f t="shared" si="1"/>
        <v>26.3</v>
      </c>
      <c r="W30" s="71">
        <f t="shared" si="2"/>
        <v>1813</v>
      </c>
      <c r="X30" s="524">
        <f t="shared" si="3"/>
        <v>4.160069755168537</v>
      </c>
      <c r="Y30" s="525">
        <f t="shared" si="4"/>
        <v>262.79160643399644</v>
      </c>
    </row>
    <row r="31" spans="1:25" ht="15">
      <c r="A31" s="370">
        <v>20</v>
      </c>
      <c r="B31" s="371" t="s">
        <v>919</v>
      </c>
      <c r="C31" s="77">
        <v>727</v>
      </c>
      <c r="D31" s="77"/>
      <c r="E31" s="77"/>
      <c r="F31" s="77"/>
      <c r="G31" s="77">
        <v>382</v>
      </c>
      <c r="H31" s="77"/>
      <c r="I31" s="77"/>
      <c r="J31" s="77"/>
      <c r="K31" s="77">
        <v>92</v>
      </c>
      <c r="L31" s="77"/>
      <c r="M31" s="77"/>
      <c r="N31" s="77"/>
      <c r="O31" s="77">
        <v>100</v>
      </c>
      <c r="P31" s="77"/>
      <c r="Q31" s="77"/>
      <c r="R31" s="77"/>
      <c r="S31" s="77">
        <v>189</v>
      </c>
      <c r="T31" s="526">
        <f t="shared" si="0"/>
        <v>18.9</v>
      </c>
      <c r="U31" s="77">
        <v>0</v>
      </c>
      <c r="V31" s="526">
        <f t="shared" si="1"/>
        <v>18.9</v>
      </c>
      <c r="W31" s="71">
        <f t="shared" si="2"/>
        <v>1301</v>
      </c>
      <c r="X31" s="524">
        <f t="shared" si="3"/>
        <v>2.985245864023313</v>
      </c>
      <c r="Y31" s="525">
        <f t="shared" si="4"/>
        <v>188.57798123035266</v>
      </c>
    </row>
    <row r="32" spans="1:25" ht="15">
      <c r="A32" s="370">
        <v>21</v>
      </c>
      <c r="B32" s="371" t="s">
        <v>920</v>
      </c>
      <c r="C32" s="77">
        <v>729</v>
      </c>
      <c r="D32" s="77"/>
      <c r="E32" s="77"/>
      <c r="F32" s="77"/>
      <c r="G32" s="77">
        <v>539</v>
      </c>
      <c r="H32" s="77"/>
      <c r="I32" s="77"/>
      <c r="J32" s="77"/>
      <c r="K32" s="77">
        <v>158</v>
      </c>
      <c r="L32" s="77"/>
      <c r="M32" s="77"/>
      <c r="N32" s="77"/>
      <c r="O32" s="77">
        <v>166</v>
      </c>
      <c r="P32" s="77"/>
      <c r="Q32" s="77"/>
      <c r="R32" s="77"/>
      <c r="S32" s="77">
        <v>231</v>
      </c>
      <c r="T32" s="526">
        <f t="shared" si="0"/>
        <v>23.1</v>
      </c>
      <c r="U32" s="77">
        <v>0</v>
      </c>
      <c r="V32" s="526">
        <f t="shared" si="1"/>
        <v>23.1</v>
      </c>
      <c r="W32" s="71">
        <f t="shared" si="2"/>
        <v>1592</v>
      </c>
      <c r="X32" s="524">
        <f t="shared" si="3"/>
        <v>3.65296803652968</v>
      </c>
      <c r="Y32" s="525">
        <f t="shared" si="4"/>
        <v>230.7579908675799</v>
      </c>
    </row>
    <row r="33" spans="1:25" ht="15">
      <c r="A33" s="370">
        <v>22</v>
      </c>
      <c r="B33" s="371" t="s">
        <v>921</v>
      </c>
      <c r="C33" s="77">
        <v>278</v>
      </c>
      <c r="D33" s="77"/>
      <c r="E33" s="77"/>
      <c r="F33" s="77"/>
      <c r="G33" s="77">
        <v>234</v>
      </c>
      <c r="H33" s="77"/>
      <c r="I33" s="77"/>
      <c r="J33" s="77"/>
      <c r="K33" s="77">
        <v>85</v>
      </c>
      <c r="L33" s="77"/>
      <c r="M33" s="77"/>
      <c r="N33" s="77"/>
      <c r="O33" s="77">
        <v>107</v>
      </c>
      <c r="P33" s="77"/>
      <c r="Q33" s="77"/>
      <c r="R33" s="77"/>
      <c r="S33" s="77">
        <v>102</v>
      </c>
      <c r="T33" s="526">
        <f t="shared" si="0"/>
        <v>10.2</v>
      </c>
      <c r="U33" s="77">
        <v>0</v>
      </c>
      <c r="V33" s="526">
        <f t="shared" si="1"/>
        <v>10.2</v>
      </c>
      <c r="W33" s="71">
        <f t="shared" si="2"/>
        <v>704</v>
      </c>
      <c r="X33" s="524">
        <f t="shared" si="3"/>
        <v>1.6153828503246828</v>
      </c>
      <c r="Y33" s="525">
        <f t="shared" si="4"/>
        <v>102.04373465501021</v>
      </c>
    </row>
    <row r="34" spans="1:25" ht="15">
      <c r="A34" s="370">
        <v>23</v>
      </c>
      <c r="B34" s="371" t="s">
        <v>922</v>
      </c>
      <c r="C34" s="77">
        <v>628</v>
      </c>
      <c r="D34" s="77"/>
      <c r="E34" s="77"/>
      <c r="F34" s="77"/>
      <c r="G34" s="77">
        <v>577</v>
      </c>
      <c r="H34" s="77"/>
      <c r="I34" s="77"/>
      <c r="J34" s="77"/>
      <c r="K34" s="77">
        <v>202</v>
      </c>
      <c r="L34" s="77"/>
      <c r="M34" s="77"/>
      <c r="N34" s="77"/>
      <c r="O34" s="77">
        <v>179</v>
      </c>
      <c r="P34" s="77"/>
      <c r="Q34" s="77"/>
      <c r="R34" s="77"/>
      <c r="S34" s="77">
        <v>230</v>
      </c>
      <c r="T34" s="526">
        <f t="shared" si="0"/>
        <v>23</v>
      </c>
      <c r="U34" s="77">
        <v>0</v>
      </c>
      <c r="V34" s="526">
        <f t="shared" si="1"/>
        <v>23</v>
      </c>
      <c r="W34" s="71">
        <f t="shared" si="2"/>
        <v>1586</v>
      </c>
      <c r="X34" s="524">
        <f t="shared" si="3"/>
        <v>3.639200569055322</v>
      </c>
      <c r="Y34" s="525">
        <f t="shared" si="4"/>
        <v>229.8882999472247</v>
      </c>
    </row>
    <row r="35" spans="1:25" ht="15">
      <c r="A35" s="370">
        <v>24</v>
      </c>
      <c r="B35" s="371" t="s">
        <v>923</v>
      </c>
      <c r="C35" s="77">
        <v>736</v>
      </c>
      <c r="D35" s="77"/>
      <c r="E35" s="77"/>
      <c r="F35" s="77"/>
      <c r="G35" s="77">
        <v>480</v>
      </c>
      <c r="H35" s="77"/>
      <c r="I35" s="77"/>
      <c r="J35" s="77"/>
      <c r="K35" s="77">
        <v>167</v>
      </c>
      <c r="L35" s="77"/>
      <c r="M35" s="77"/>
      <c r="N35" s="77"/>
      <c r="O35" s="77">
        <v>200</v>
      </c>
      <c r="P35" s="77"/>
      <c r="Q35" s="77"/>
      <c r="R35" s="77"/>
      <c r="S35" s="77">
        <v>229</v>
      </c>
      <c r="T35" s="526">
        <f t="shared" si="0"/>
        <v>22.9</v>
      </c>
      <c r="U35" s="77">
        <v>0</v>
      </c>
      <c r="V35" s="526">
        <f t="shared" si="1"/>
        <v>22.9</v>
      </c>
      <c r="W35" s="71">
        <f t="shared" si="2"/>
        <v>1583</v>
      </c>
      <c r="X35" s="524">
        <f t="shared" si="3"/>
        <v>3.6323168353181434</v>
      </c>
      <c r="Y35" s="525">
        <f t="shared" si="4"/>
        <v>229.45345448704714</v>
      </c>
    </row>
    <row r="36" spans="1:25" ht="15">
      <c r="A36" s="370">
        <v>25</v>
      </c>
      <c r="B36" s="371" t="s">
        <v>924</v>
      </c>
      <c r="C36" s="77">
        <v>452</v>
      </c>
      <c r="D36" s="77"/>
      <c r="E36" s="77"/>
      <c r="F36" s="77"/>
      <c r="G36" s="77">
        <v>349</v>
      </c>
      <c r="H36" s="77"/>
      <c r="I36" s="77"/>
      <c r="J36" s="77"/>
      <c r="K36" s="77">
        <v>120</v>
      </c>
      <c r="L36" s="77"/>
      <c r="M36" s="77"/>
      <c r="N36" s="77"/>
      <c r="O36" s="77">
        <v>67</v>
      </c>
      <c r="P36" s="77"/>
      <c r="Q36" s="77"/>
      <c r="R36" s="77"/>
      <c r="S36" s="77">
        <v>143</v>
      </c>
      <c r="T36" s="526">
        <f t="shared" si="0"/>
        <v>14.3</v>
      </c>
      <c r="U36" s="77">
        <v>0</v>
      </c>
      <c r="V36" s="526">
        <f t="shared" si="1"/>
        <v>14.3</v>
      </c>
      <c r="W36" s="71">
        <f t="shared" si="2"/>
        <v>988</v>
      </c>
      <c r="X36" s="524">
        <f t="shared" si="3"/>
        <v>2.2670429774442993</v>
      </c>
      <c r="Y36" s="525">
        <f t="shared" si="4"/>
        <v>143.2091048851564</v>
      </c>
    </row>
    <row r="37" spans="1:25" ht="15">
      <c r="A37" s="370">
        <v>26</v>
      </c>
      <c r="B37" s="371" t="s">
        <v>925</v>
      </c>
      <c r="C37" s="77">
        <v>904</v>
      </c>
      <c r="D37" s="77"/>
      <c r="E37" s="77"/>
      <c r="F37" s="77"/>
      <c r="G37" s="77">
        <v>651</v>
      </c>
      <c r="H37" s="77"/>
      <c r="I37" s="77"/>
      <c r="J37" s="77"/>
      <c r="K37" s="77">
        <v>204</v>
      </c>
      <c r="L37" s="77"/>
      <c r="M37" s="77"/>
      <c r="N37" s="77"/>
      <c r="O37" s="77">
        <v>314</v>
      </c>
      <c r="P37" s="77"/>
      <c r="Q37" s="77"/>
      <c r="R37" s="77"/>
      <c r="S37" s="77">
        <v>300</v>
      </c>
      <c r="T37" s="526">
        <f t="shared" si="0"/>
        <v>30</v>
      </c>
      <c r="U37" s="77">
        <v>0</v>
      </c>
      <c r="V37" s="526">
        <f t="shared" si="1"/>
        <v>30</v>
      </c>
      <c r="W37" s="71">
        <f t="shared" si="2"/>
        <v>2073</v>
      </c>
      <c r="X37" s="524">
        <f t="shared" si="3"/>
        <v>4.756660012390721</v>
      </c>
      <c r="Y37" s="525">
        <f t="shared" si="4"/>
        <v>300.4782129827218</v>
      </c>
    </row>
    <row r="38" spans="1:25" ht="15">
      <c r="A38" s="370">
        <v>27</v>
      </c>
      <c r="B38" s="371" t="s">
        <v>926</v>
      </c>
      <c r="C38" s="77">
        <v>736</v>
      </c>
      <c r="D38" s="77"/>
      <c r="E38" s="77"/>
      <c r="F38" s="77"/>
      <c r="G38" s="77">
        <v>325</v>
      </c>
      <c r="H38" s="77"/>
      <c r="I38" s="77"/>
      <c r="J38" s="77"/>
      <c r="K38" s="77">
        <v>121</v>
      </c>
      <c r="L38" s="77"/>
      <c r="M38" s="77"/>
      <c r="N38" s="77"/>
      <c r="O38" s="77">
        <v>180</v>
      </c>
      <c r="P38" s="77"/>
      <c r="Q38" s="77"/>
      <c r="R38" s="77"/>
      <c r="S38" s="77">
        <v>197</v>
      </c>
      <c r="T38" s="526">
        <f t="shared" si="0"/>
        <v>19.7</v>
      </c>
      <c r="U38" s="77">
        <v>0</v>
      </c>
      <c r="V38" s="526">
        <f t="shared" si="1"/>
        <v>19.7</v>
      </c>
      <c r="W38" s="71">
        <f t="shared" si="2"/>
        <v>1362</v>
      </c>
      <c r="X38" s="524">
        <f t="shared" si="3"/>
        <v>3.125215116679287</v>
      </c>
      <c r="Y38" s="525">
        <f t="shared" si="4"/>
        <v>197.41983892063058</v>
      </c>
    </row>
    <row r="39" spans="1:25" ht="15">
      <c r="A39" s="370">
        <v>28</v>
      </c>
      <c r="B39" s="371" t="s">
        <v>927</v>
      </c>
      <c r="C39" s="77">
        <v>957</v>
      </c>
      <c r="D39" s="77"/>
      <c r="E39" s="77"/>
      <c r="F39" s="77"/>
      <c r="G39" s="77">
        <v>663</v>
      </c>
      <c r="H39" s="77"/>
      <c r="I39" s="77"/>
      <c r="J39" s="77"/>
      <c r="K39" s="77">
        <v>292</v>
      </c>
      <c r="L39" s="77"/>
      <c r="M39" s="77"/>
      <c r="N39" s="77"/>
      <c r="O39" s="77">
        <v>197</v>
      </c>
      <c r="P39" s="77"/>
      <c r="Q39" s="77"/>
      <c r="R39" s="77"/>
      <c r="S39" s="77">
        <v>306</v>
      </c>
      <c r="T39" s="526">
        <f t="shared" si="0"/>
        <v>30.6</v>
      </c>
      <c r="U39" s="77">
        <v>0</v>
      </c>
      <c r="V39" s="526">
        <f t="shared" si="1"/>
        <v>30.6</v>
      </c>
      <c r="W39" s="71">
        <f t="shared" si="2"/>
        <v>2109</v>
      </c>
      <c r="X39" s="524">
        <f t="shared" si="3"/>
        <v>4.839264817236869</v>
      </c>
      <c r="Y39" s="525">
        <f t="shared" si="4"/>
        <v>305.69635850485304</v>
      </c>
    </row>
    <row r="40" spans="1:25" ht="15">
      <c r="A40" s="370">
        <v>29</v>
      </c>
      <c r="B40" s="371" t="s">
        <v>928</v>
      </c>
      <c r="C40" s="77">
        <v>861</v>
      </c>
      <c r="D40" s="77"/>
      <c r="E40" s="77"/>
      <c r="F40" s="77"/>
      <c r="G40" s="77">
        <v>421</v>
      </c>
      <c r="H40" s="77"/>
      <c r="I40" s="77"/>
      <c r="J40" s="77"/>
      <c r="K40" s="77">
        <v>113</v>
      </c>
      <c r="L40" s="77"/>
      <c r="M40" s="77"/>
      <c r="N40" s="77"/>
      <c r="O40" s="77">
        <v>91</v>
      </c>
      <c r="P40" s="77"/>
      <c r="Q40" s="77"/>
      <c r="R40" s="77"/>
      <c r="S40" s="77">
        <v>215</v>
      </c>
      <c r="T40" s="526">
        <f t="shared" si="0"/>
        <v>21.5</v>
      </c>
      <c r="U40" s="77">
        <v>0</v>
      </c>
      <c r="V40" s="526">
        <f t="shared" si="1"/>
        <v>21.5</v>
      </c>
      <c r="W40" s="71">
        <f t="shared" si="2"/>
        <v>1486</v>
      </c>
      <c r="X40" s="524">
        <f t="shared" si="3"/>
        <v>3.4097427778160205</v>
      </c>
      <c r="Y40" s="525">
        <f t="shared" si="4"/>
        <v>215.39345127463804</v>
      </c>
    </row>
    <row r="41" spans="1:25" ht="15">
      <c r="A41" s="370">
        <v>30</v>
      </c>
      <c r="B41" s="371" t="s">
        <v>929</v>
      </c>
      <c r="C41" s="77">
        <v>1012</v>
      </c>
      <c r="D41" s="77"/>
      <c r="E41" s="77"/>
      <c r="F41" s="77"/>
      <c r="G41" s="77">
        <v>786</v>
      </c>
      <c r="H41" s="77"/>
      <c r="I41" s="77"/>
      <c r="J41" s="77"/>
      <c r="K41" s="77">
        <v>289</v>
      </c>
      <c r="L41" s="77"/>
      <c r="M41" s="77"/>
      <c r="N41" s="77"/>
      <c r="O41" s="77">
        <v>317</v>
      </c>
      <c r="P41" s="77"/>
      <c r="Q41" s="77"/>
      <c r="R41" s="77"/>
      <c r="S41" s="77">
        <v>348</v>
      </c>
      <c r="T41" s="526">
        <f t="shared" si="0"/>
        <v>34.8</v>
      </c>
      <c r="U41" s="77">
        <v>0</v>
      </c>
      <c r="V41" s="526">
        <f t="shared" si="1"/>
        <v>34.8</v>
      </c>
      <c r="W41" s="71">
        <f t="shared" si="2"/>
        <v>2404</v>
      </c>
      <c r="X41" s="524">
        <f t="shared" si="3"/>
        <v>5.5161653013928085</v>
      </c>
      <c r="Y41" s="525">
        <f t="shared" si="4"/>
        <v>348.4561620889837</v>
      </c>
    </row>
    <row r="42" spans="1:25" ht="15">
      <c r="A42" s="370">
        <v>31</v>
      </c>
      <c r="B42" s="371" t="s">
        <v>930</v>
      </c>
      <c r="C42" s="77">
        <v>893</v>
      </c>
      <c r="D42" s="77"/>
      <c r="E42" s="77"/>
      <c r="F42" s="77"/>
      <c r="G42" s="77">
        <v>847</v>
      </c>
      <c r="H42" s="77"/>
      <c r="I42" s="77"/>
      <c r="J42" s="77"/>
      <c r="K42" s="77">
        <v>369</v>
      </c>
      <c r="L42" s="77"/>
      <c r="M42" s="77"/>
      <c r="N42" s="77"/>
      <c r="O42" s="77">
        <v>317</v>
      </c>
      <c r="P42" s="77"/>
      <c r="Q42" s="77"/>
      <c r="R42" s="77"/>
      <c r="S42" s="77">
        <v>352</v>
      </c>
      <c r="T42" s="526">
        <f t="shared" si="0"/>
        <v>35.2</v>
      </c>
      <c r="U42" s="77">
        <v>0</v>
      </c>
      <c r="V42" s="526">
        <f t="shared" si="1"/>
        <v>35.2</v>
      </c>
      <c r="W42" s="71">
        <f t="shared" si="2"/>
        <v>2426</v>
      </c>
      <c r="X42" s="524">
        <f t="shared" si="3"/>
        <v>5.566646015465455</v>
      </c>
      <c r="Y42" s="525">
        <f t="shared" si="4"/>
        <v>351.64502879695283</v>
      </c>
    </row>
    <row r="43" spans="1:48" s="77" customFormat="1" ht="15">
      <c r="A43" s="370">
        <v>32</v>
      </c>
      <c r="B43" s="371" t="s">
        <v>931</v>
      </c>
      <c r="C43" s="77">
        <v>634</v>
      </c>
      <c r="G43" s="77">
        <v>500</v>
      </c>
      <c r="K43" s="77">
        <v>166</v>
      </c>
      <c r="O43" s="77">
        <v>157</v>
      </c>
      <c r="S43" s="77">
        <v>211</v>
      </c>
      <c r="T43" s="526">
        <f t="shared" si="0"/>
        <v>21.1</v>
      </c>
      <c r="U43" s="77">
        <v>0</v>
      </c>
      <c r="V43" s="526">
        <f t="shared" si="1"/>
        <v>21.1</v>
      </c>
      <c r="W43" s="71">
        <f t="shared" si="2"/>
        <v>1457</v>
      </c>
      <c r="X43" s="524">
        <f t="shared" si="3"/>
        <v>3.3432000183566233</v>
      </c>
      <c r="Y43" s="525">
        <f t="shared" si="4"/>
        <v>211.18994515958786</v>
      </c>
      <c r="Z43" s="78"/>
      <c r="AA43" s="78"/>
      <c r="AB43" s="78"/>
      <c r="AC43" s="78"/>
      <c r="AD43" s="78"/>
      <c r="AE43" s="78"/>
      <c r="AF43" s="78"/>
      <c r="AG43" s="78"/>
      <c r="AH43" s="78"/>
      <c r="AI43" s="78"/>
      <c r="AJ43" s="78"/>
      <c r="AK43" s="78"/>
      <c r="AL43" s="78"/>
      <c r="AM43" s="78"/>
      <c r="AN43" s="78"/>
      <c r="AO43" s="78"/>
      <c r="AP43" s="78"/>
      <c r="AQ43" s="78"/>
      <c r="AR43" s="78"/>
      <c r="AS43" s="78"/>
      <c r="AT43" s="78"/>
      <c r="AU43" s="78"/>
      <c r="AV43" s="78"/>
    </row>
    <row r="44" spans="1:25" ht="15">
      <c r="A44" s="372"/>
      <c r="B44" s="373" t="s">
        <v>85</v>
      </c>
      <c r="C44" s="77">
        <f>SUM(C12:C43)</f>
        <v>19440</v>
      </c>
      <c r="D44" s="77"/>
      <c r="E44" s="77"/>
      <c r="F44" s="77"/>
      <c r="G44" s="77">
        <f>SUM(G12:G43)</f>
        <v>14190</v>
      </c>
      <c r="H44" s="77"/>
      <c r="I44" s="77"/>
      <c r="J44" s="77"/>
      <c r="K44" s="77">
        <f>SUM(K12:K43)</f>
        <v>5031</v>
      </c>
      <c r="L44" s="77"/>
      <c r="M44" s="77"/>
      <c r="N44" s="77"/>
      <c r="O44" s="77">
        <f>SUM(O12:O43)</f>
        <v>4920</v>
      </c>
      <c r="P44" s="77"/>
      <c r="Q44" s="77"/>
      <c r="R44" s="77"/>
      <c r="S44" s="77">
        <f>SUM(S12:S43)</f>
        <v>6317</v>
      </c>
      <c r="T44" s="526">
        <f t="shared" si="0"/>
        <v>631.7</v>
      </c>
      <c r="U44" s="77">
        <v>0</v>
      </c>
      <c r="V44" s="526">
        <f t="shared" si="1"/>
        <v>631.7</v>
      </c>
      <c r="W44" s="71">
        <f t="shared" si="2"/>
        <v>43581</v>
      </c>
      <c r="X44" s="524">
        <f t="shared" si="3"/>
        <v>100</v>
      </c>
      <c r="Y44" s="525">
        <f t="shared" si="4"/>
        <v>6317</v>
      </c>
    </row>
    <row r="46" spans="1:22" s="14" customFormat="1" ht="15">
      <c r="A46" s="13"/>
      <c r="G46" s="13"/>
      <c r="H46" s="13"/>
      <c r="K46" s="13"/>
      <c r="L46" s="13"/>
      <c r="M46" s="13"/>
      <c r="O46" s="396"/>
      <c r="P46" s="907" t="s">
        <v>952</v>
      </c>
      <c r="Q46" s="907"/>
      <c r="R46" s="907"/>
      <c r="S46" s="907"/>
      <c r="T46" s="79"/>
      <c r="U46" s="79"/>
      <c r="V46" s="79"/>
    </row>
    <row r="47" spans="11:22" s="14" customFormat="1" ht="12.75" customHeight="1">
      <c r="K47" s="33"/>
      <c r="L47" s="33"/>
      <c r="M47" s="33"/>
      <c r="O47" s="396"/>
      <c r="P47" s="907" t="s">
        <v>953</v>
      </c>
      <c r="Q47" s="907"/>
      <c r="R47" s="907"/>
      <c r="S47" s="907"/>
      <c r="T47" s="79"/>
      <c r="U47" s="33"/>
      <c r="V47" s="33"/>
    </row>
    <row r="48" spans="11:22" s="14" customFormat="1" ht="12.75" customHeight="1">
      <c r="K48" s="33"/>
      <c r="L48" s="33"/>
      <c r="M48" s="33"/>
      <c r="O48" s="397"/>
      <c r="P48" s="397"/>
      <c r="Q48" s="397"/>
      <c r="R48" s="220"/>
      <c r="S48" s="220"/>
      <c r="T48" s="33"/>
      <c r="U48" s="33"/>
      <c r="V48" s="33"/>
    </row>
    <row r="49" spans="1:22" s="14" customFormat="1" ht="15">
      <c r="A49" s="13"/>
      <c r="B49" s="13"/>
      <c r="K49" s="13"/>
      <c r="L49" s="13"/>
      <c r="M49" s="13"/>
      <c r="O49" s="42" t="s">
        <v>954</v>
      </c>
      <c r="P49" s="42"/>
      <c r="Q49" s="42"/>
      <c r="R49" s="210"/>
      <c r="S49" s="210"/>
      <c r="T49" s="33"/>
      <c r="U49" s="33"/>
      <c r="V49" s="33"/>
    </row>
    <row r="50" spans="14:21" ht="15.75">
      <c r="N50" s="14"/>
      <c r="O50" s="396"/>
      <c r="P50" s="907" t="s">
        <v>955</v>
      </c>
      <c r="Q50" s="907"/>
      <c r="R50" s="907"/>
      <c r="S50" s="907"/>
      <c r="T50" s="33"/>
      <c r="U50" s="548"/>
    </row>
    <row r="51" spans="10:21" ht="15">
      <c r="J51" s="71">
        <f>C44+G44+K44+O44</f>
        <v>43581</v>
      </c>
      <c r="N51" s="548"/>
      <c r="O51" s="548"/>
      <c r="P51" s="548"/>
      <c r="Q51" s="548"/>
      <c r="R51" s="548"/>
      <c r="S51" s="548"/>
      <c r="T51" s="548"/>
      <c r="U51" s="548"/>
    </row>
    <row r="52" spans="14:21" ht="15">
      <c r="N52" s="548"/>
      <c r="O52" s="548"/>
      <c r="P52" s="548"/>
      <c r="Q52" s="548"/>
      <c r="R52" s="548"/>
      <c r="S52" s="548"/>
      <c r="T52" s="548"/>
      <c r="U52" s="548"/>
    </row>
  </sheetData>
  <sheetProtection/>
  <mergeCells count="23">
    <mergeCell ref="B8:B10"/>
    <mergeCell ref="A8:A10"/>
    <mergeCell ref="O8:R8"/>
    <mergeCell ref="K8:N8"/>
    <mergeCell ref="G8:J8"/>
    <mergeCell ref="L9:N9"/>
    <mergeCell ref="O9:O10"/>
    <mergeCell ref="P50:S50"/>
    <mergeCell ref="P46:S46"/>
    <mergeCell ref="P47:S47"/>
    <mergeCell ref="T9:V9"/>
    <mergeCell ref="E2:P2"/>
    <mergeCell ref="C4:Q4"/>
    <mergeCell ref="U1:V1"/>
    <mergeCell ref="C8:F8"/>
    <mergeCell ref="D9:F9"/>
    <mergeCell ref="C9:C10"/>
    <mergeCell ref="G9:G10"/>
    <mergeCell ref="S8:V8"/>
    <mergeCell ref="S9:S10"/>
    <mergeCell ref="P9:R9"/>
    <mergeCell ref="H9:J9"/>
    <mergeCell ref="K9:K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59" r:id="rId1"/>
</worksheet>
</file>

<file path=xl/worksheets/sheet67.xml><?xml version="1.0" encoding="utf-8"?>
<worksheet xmlns="http://schemas.openxmlformats.org/spreadsheetml/2006/main" xmlns:r="http://schemas.openxmlformats.org/officeDocument/2006/relationships">
  <sheetPr>
    <pageSetUpPr fitToPage="1"/>
  </sheetPr>
  <dimension ref="A1:S51"/>
  <sheetViews>
    <sheetView view="pageBreakPreview" zoomScale="115" zoomScaleNormal="85" zoomScaleSheetLayoutView="115" zoomScalePageLayoutView="0" workbookViewId="0" topLeftCell="A32">
      <selection activeCell="K51" sqref="K51"/>
    </sheetView>
  </sheetViews>
  <sheetFormatPr defaultColWidth="8.8515625" defaultRowHeight="12.75"/>
  <cols>
    <col min="1" max="1" width="8.140625" style="69" customWidth="1"/>
    <col min="2" max="2" width="15.28125" style="69" customWidth="1"/>
    <col min="3" max="3" width="12.140625" style="69" customWidth="1"/>
    <col min="4" max="4" width="11.7109375" style="69" customWidth="1"/>
    <col min="5" max="5" width="11.28125" style="69" customWidth="1"/>
    <col min="6" max="6" width="17.140625" style="69" customWidth="1"/>
    <col min="7" max="7" width="10.8515625" style="69" customWidth="1"/>
    <col min="8" max="8" width="11.57421875" style="69" customWidth="1"/>
    <col min="9" max="9" width="10.7109375" style="69" customWidth="1"/>
    <col min="10" max="10" width="15.421875" style="69" customWidth="1"/>
    <col min="11" max="11" width="17.28125" style="69" customWidth="1"/>
    <col min="12" max="12" width="16.28125" style="69" customWidth="1"/>
    <col min="13" max="16384" width="8.8515625" style="69" customWidth="1"/>
  </cols>
  <sheetData>
    <row r="1" spans="2:12" ht="15">
      <c r="B1" s="14"/>
      <c r="C1" s="14"/>
      <c r="D1" s="14"/>
      <c r="E1" s="14"/>
      <c r="F1" s="1"/>
      <c r="G1" s="1"/>
      <c r="H1" s="14"/>
      <c r="J1" s="38"/>
      <c r="K1" s="783" t="s">
        <v>530</v>
      </c>
      <c r="L1" s="783"/>
    </row>
    <row r="2" spans="2:10" ht="15.75">
      <c r="B2" s="631" t="s">
        <v>0</v>
      </c>
      <c r="C2" s="631"/>
      <c r="D2" s="631"/>
      <c r="E2" s="631"/>
      <c r="F2" s="631"/>
      <c r="G2" s="631"/>
      <c r="H2" s="631"/>
      <c r="I2" s="631"/>
      <c r="J2" s="631"/>
    </row>
    <row r="3" spans="2:10" ht="20.25">
      <c r="B3" s="632" t="s">
        <v>690</v>
      </c>
      <c r="C3" s="632"/>
      <c r="D3" s="632"/>
      <c r="E3" s="632"/>
      <c r="F3" s="632"/>
      <c r="G3" s="632"/>
      <c r="H3" s="632"/>
      <c r="I3" s="632"/>
      <c r="J3" s="632"/>
    </row>
    <row r="4" spans="2:10" ht="20.25">
      <c r="B4" s="123"/>
      <c r="C4" s="123"/>
      <c r="D4" s="123"/>
      <c r="E4" s="123"/>
      <c r="F4" s="123"/>
      <c r="G4" s="123"/>
      <c r="H4" s="123"/>
      <c r="I4" s="123"/>
      <c r="J4" s="123"/>
    </row>
    <row r="5" spans="2:12" ht="15" customHeight="1">
      <c r="B5" s="1050" t="s">
        <v>823</v>
      </c>
      <c r="C5" s="1050"/>
      <c r="D5" s="1050"/>
      <c r="E5" s="1050"/>
      <c r="F5" s="1050"/>
      <c r="G5" s="1050"/>
      <c r="H5" s="1050"/>
      <c r="I5" s="1050"/>
      <c r="J5" s="1050"/>
      <c r="K5" s="1050"/>
      <c r="L5" s="1050"/>
    </row>
    <row r="6" spans="1:3" ht="14.25">
      <c r="A6" s="635" t="s">
        <v>1011</v>
      </c>
      <c r="B6" s="635"/>
      <c r="C6" s="29"/>
    </row>
    <row r="7" spans="1:12" ht="15" customHeight="1">
      <c r="A7" s="1054" t="s">
        <v>103</v>
      </c>
      <c r="B7" s="1017" t="s">
        <v>3</v>
      </c>
      <c r="C7" s="1064" t="s">
        <v>21</v>
      </c>
      <c r="D7" s="1064"/>
      <c r="E7" s="1064"/>
      <c r="F7" s="1064"/>
      <c r="G7" s="1047" t="s">
        <v>22</v>
      </c>
      <c r="H7" s="1048"/>
      <c r="I7" s="1048"/>
      <c r="J7" s="1049"/>
      <c r="K7" s="1017" t="s">
        <v>370</v>
      </c>
      <c r="L7" s="1022" t="s">
        <v>662</v>
      </c>
    </row>
    <row r="8" spans="1:12" ht="30.75" customHeight="1">
      <c r="A8" s="1055"/>
      <c r="B8" s="1057"/>
      <c r="C8" s="1022" t="s">
        <v>231</v>
      </c>
      <c r="D8" s="1017" t="s">
        <v>427</v>
      </c>
      <c r="E8" s="1058" t="s">
        <v>91</v>
      </c>
      <c r="F8" s="1021"/>
      <c r="G8" s="1018" t="s">
        <v>231</v>
      </c>
      <c r="H8" s="1022" t="s">
        <v>427</v>
      </c>
      <c r="I8" s="1062" t="s">
        <v>91</v>
      </c>
      <c r="J8" s="1063"/>
      <c r="K8" s="1057"/>
      <c r="L8" s="1022"/>
    </row>
    <row r="9" spans="1:15" ht="69.75" customHeight="1">
      <c r="A9" s="1056"/>
      <c r="B9" s="1018"/>
      <c r="C9" s="1022"/>
      <c r="D9" s="1018"/>
      <c r="E9" s="81" t="s">
        <v>762</v>
      </c>
      <c r="F9" s="81" t="s">
        <v>428</v>
      </c>
      <c r="G9" s="1022"/>
      <c r="H9" s="1022"/>
      <c r="I9" s="81" t="s">
        <v>762</v>
      </c>
      <c r="J9" s="81" t="s">
        <v>428</v>
      </c>
      <c r="K9" s="1018"/>
      <c r="L9" s="1022"/>
      <c r="M9" s="108"/>
      <c r="N9" s="108"/>
      <c r="O9" s="108"/>
    </row>
    <row r="10" spans="1:15" ht="14.25">
      <c r="A10" s="152">
        <v>1</v>
      </c>
      <c r="B10" s="151">
        <v>2</v>
      </c>
      <c r="C10" s="152">
        <v>3</v>
      </c>
      <c r="D10" s="151">
        <v>4</v>
      </c>
      <c r="E10" s="152">
        <v>5</v>
      </c>
      <c r="F10" s="151">
        <v>6</v>
      </c>
      <c r="G10" s="152">
        <v>7</v>
      </c>
      <c r="H10" s="151">
        <v>8</v>
      </c>
      <c r="I10" s="152">
        <v>9</v>
      </c>
      <c r="J10" s="151">
        <v>10</v>
      </c>
      <c r="K10" s="152" t="s">
        <v>538</v>
      </c>
      <c r="L10" s="151">
        <v>12</v>
      </c>
      <c r="M10" s="108"/>
      <c r="N10" s="108"/>
      <c r="O10" s="108"/>
    </row>
    <row r="11" spans="1:19" s="106" customFormat="1" ht="14.25">
      <c r="A11" s="370">
        <v>1</v>
      </c>
      <c r="B11" s="371" t="s">
        <v>900</v>
      </c>
      <c r="C11" s="107">
        <f>'enrolment vs availed_PY'!G11</f>
        <v>42588</v>
      </c>
      <c r="D11" s="107">
        <f>'AT-8_Hon_CCH_Pry'!C14</f>
        <v>947</v>
      </c>
      <c r="E11" s="107">
        <f>D11</f>
        <v>947</v>
      </c>
      <c r="F11" s="107">
        <v>0</v>
      </c>
      <c r="G11" s="107">
        <f>'enrolment vs availed_UPY'!G11</f>
        <v>34152</v>
      </c>
      <c r="H11" s="107">
        <f>'AT-8A_Hon_CCH_UPry'!C13</f>
        <v>809</v>
      </c>
      <c r="I11" s="107">
        <f>H11</f>
        <v>809</v>
      </c>
      <c r="J11" s="107">
        <v>0</v>
      </c>
      <c r="K11" s="106">
        <f>E11+I11</f>
        <v>1756</v>
      </c>
      <c r="L11" s="1059" t="s">
        <v>956</v>
      </c>
      <c r="M11" s="108"/>
      <c r="N11" s="108"/>
      <c r="O11" s="108"/>
      <c r="P11" s="108"/>
      <c r="Q11" s="108"/>
      <c r="R11" s="108"/>
      <c r="S11" s="108"/>
    </row>
    <row r="12" spans="1:15" ht="14.25">
      <c r="A12" s="370">
        <v>2</v>
      </c>
      <c r="B12" s="371" t="s">
        <v>901</v>
      </c>
      <c r="C12" s="107">
        <f>'enrolment vs availed_PY'!G12</f>
        <v>62344</v>
      </c>
      <c r="D12" s="107">
        <f>'AT-8_Hon_CCH_Pry'!C15</f>
        <v>712</v>
      </c>
      <c r="E12" s="107">
        <f aca="true" t="shared" si="0" ref="E12:E43">D12</f>
        <v>712</v>
      </c>
      <c r="F12" s="107">
        <v>0</v>
      </c>
      <c r="G12" s="107">
        <f>'enrolment vs availed_UPY'!G12</f>
        <v>53319</v>
      </c>
      <c r="H12" s="107">
        <f>'AT-8A_Hon_CCH_UPry'!C14</f>
        <v>1062</v>
      </c>
      <c r="I12" s="107">
        <f aca="true" t="shared" si="1" ref="I12:I43">H12</f>
        <v>1062</v>
      </c>
      <c r="J12" s="107">
        <v>0</v>
      </c>
      <c r="K12" s="106">
        <f aca="true" t="shared" si="2" ref="K12:K43">E12+I12</f>
        <v>1774</v>
      </c>
      <c r="L12" s="1060"/>
      <c r="M12" s="108"/>
      <c r="N12" s="108"/>
      <c r="O12" s="108"/>
    </row>
    <row r="13" spans="1:15" ht="14.25">
      <c r="A13" s="370">
        <v>3</v>
      </c>
      <c r="B13" s="371" t="s">
        <v>902</v>
      </c>
      <c r="C13" s="107">
        <f>'enrolment vs availed_PY'!G13</f>
        <v>87413</v>
      </c>
      <c r="D13" s="107">
        <f>'AT-8_Hon_CCH_Pry'!C16</f>
        <v>2380</v>
      </c>
      <c r="E13" s="107">
        <f t="shared" si="0"/>
        <v>2380</v>
      </c>
      <c r="F13" s="107">
        <v>0</v>
      </c>
      <c r="G13" s="107">
        <f>'enrolment vs availed_UPY'!G13</f>
        <v>57230</v>
      </c>
      <c r="H13" s="107">
        <f>'AT-8A_Hon_CCH_UPry'!C15</f>
        <v>1506</v>
      </c>
      <c r="I13" s="107">
        <f t="shared" si="1"/>
        <v>1506</v>
      </c>
      <c r="J13" s="107">
        <v>0</v>
      </c>
      <c r="K13" s="106">
        <f t="shared" si="2"/>
        <v>3886</v>
      </c>
      <c r="L13" s="1060"/>
      <c r="M13" s="108"/>
      <c r="N13" s="108"/>
      <c r="O13" s="108"/>
    </row>
    <row r="14" spans="1:12" ht="14.25">
      <c r="A14" s="370">
        <v>4</v>
      </c>
      <c r="B14" s="371" t="s">
        <v>903</v>
      </c>
      <c r="C14" s="107">
        <f>'enrolment vs availed_PY'!G14</f>
        <v>95933</v>
      </c>
      <c r="D14" s="107">
        <f>'AT-8_Hon_CCH_Pry'!C17</f>
        <v>2946</v>
      </c>
      <c r="E14" s="107">
        <f t="shared" si="0"/>
        <v>2946</v>
      </c>
      <c r="F14" s="107">
        <v>0</v>
      </c>
      <c r="G14" s="107">
        <f>'enrolment vs availed_UPY'!G14</f>
        <v>104748</v>
      </c>
      <c r="H14" s="107">
        <f>'AT-8A_Hon_CCH_UPry'!C16</f>
        <v>1800</v>
      </c>
      <c r="I14" s="107">
        <f t="shared" si="1"/>
        <v>1800</v>
      </c>
      <c r="J14" s="107">
        <v>0</v>
      </c>
      <c r="K14" s="106">
        <f t="shared" si="2"/>
        <v>4746</v>
      </c>
      <c r="L14" s="1060"/>
    </row>
    <row r="15" spans="1:14" ht="14.25">
      <c r="A15" s="370">
        <v>5</v>
      </c>
      <c r="B15" s="371" t="s">
        <v>904</v>
      </c>
      <c r="C15" s="107">
        <f>'enrolment vs availed_PY'!G15</f>
        <v>66134</v>
      </c>
      <c r="D15" s="107">
        <f>'AT-8_Hon_CCH_Pry'!C18</f>
        <v>2549</v>
      </c>
      <c r="E15" s="107">
        <f t="shared" si="0"/>
        <v>2549</v>
      </c>
      <c r="F15" s="107">
        <v>0</v>
      </c>
      <c r="G15" s="107">
        <f>'enrolment vs availed_UPY'!G15</f>
        <v>81159</v>
      </c>
      <c r="H15" s="107">
        <f>'AT-8A_Hon_CCH_UPry'!C17</f>
        <v>1492</v>
      </c>
      <c r="I15" s="107">
        <f t="shared" si="1"/>
        <v>1492</v>
      </c>
      <c r="J15" s="107">
        <v>0</v>
      </c>
      <c r="K15" s="106">
        <f t="shared" si="2"/>
        <v>4041</v>
      </c>
      <c r="L15" s="1060"/>
      <c r="N15" s="69" t="s">
        <v>11</v>
      </c>
    </row>
    <row r="16" spans="1:12" ht="14.25">
      <c r="A16" s="370">
        <v>6</v>
      </c>
      <c r="B16" s="371" t="s">
        <v>905</v>
      </c>
      <c r="C16" s="107">
        <f>'enrolment vs availed_PY'!G16</f>
        <v>109177</v>
      </c>
      <c r="D16" s="107">
        <f>'AT-8_Hon_CCH_Pry'!C19</f>
        <v>3157</v>
      </c>
      <c r="E16" s="107">
        <f t="shared" si="0"/>
        <v>3157</v>
      </c>
      <c r="F16" s="107">
        <v>0</v>
      </c>
      <c r="G16" s="107">
        <f>'enrolment vs availed_UPY'!G16</f>
        <v>62741</v>
      </c>
      <c r="H16" s="107">
        <f>'AT-8A_Hon_CCH_UPry'!C18</f>
        <v>1449</v>
      </c>
      <c r="I16" s="107">
        <f t="shared" si="1"/>
        <v>1449</v>
      </c>
      <c r="J16" s="107">
        <v>0</v>
      </c>
      <c r="K16" s="106">
        <f t="shared" si="2"/>
        <v>4606</v>
      </c>
      <c r="L16" s="1060"/>
    </row>
    <row r="17" spans="1:12" ht="14.25">
      <c r="A17" s="370">
        <v>7</v>
      </c>
      <c r="B17" s="371" t="s">
        <v>906</v>
      </c>
      <c r="C17" s="107">
        <f>'enrolment vs availed_PY'!G17</f>
        <v>75460</v>
      </c>
      <c r="D17" s="107">
        <f>'AT-8_Hon_CCH_Pry'!C20</f>
        <v>2453</v>
      </c>
      <c r="E17" s="107">
        <f t="shared" si="0"/>
        <v>2453</v>
      </c>
      <c r="F17" s="107">
        <v>0</v>
      </c>
      <c r="G17" s="107">
        <f>'enrolment vs availed_UPY'!G17</f>
        <v>51041</v>
      </c>
      <c r="H17" s="107">
        <f>'AT-8A_Hon_CCH_UPry'!C19</f>
        <v>1424</v>
      </c>
      <c r="I17" s="107">
        <f t="shared" si="1"/>
        <v>1424</v>
      </c>
      <c r="J17" s="107">
        <v>0</v>
      </c>
      <c r="K17" s="106">
        <f t="shared" si="2"/>
        <v>3877</v>
      </c>
      <c r="L17" s="1060"/>
    </row>
    <row r="18" spans="1:12" ht="14.25">
      <c r="A18" s="370">
        <v>8</v>
      </c>
      <c r="B18" s="371" t="s">
        <v>907</v>
      </c>
      <c r="C18" s="107">
        <f>'enrolment vs availed_PY'!G18</f>
        <v>108856</v>
      </c>
      <c r="D18" s="107">
        <f>'AT-8_Hon_CCH_Pry'!C21</f>
        <v>2748</v>
      </c>
      <c r="E18" s="107">
        <f t="shared" si="0"/>
        <v>2748</v>
      </c>
      <c r="F18" s="107">
        <v>0</v>
      </c>
      <c r="G18" s="107">
        <f>'enrolment vs availed_UPY'!G18</f>
        <v>85142</v>
      </c>
      <c r="H18" s="107">
        <f>'AT-8A_Hon_CCH_UPry'!C20</f>
        <v>1952</v>
      </c>
      <c r="I18" s="107">
        <f t="shared" si="1"/>
        <v>1952</v>
      </c>
      <c r="J18" s="107">
        <v>0</v>
      </c>
      <c r="K18" s="106">
        <f t="shared" si="2"/>
        <v>4700</v>
      </c>
      <c r="L18" s="1060"/>
    </row>
    <row r="19" spans="1:12" ht="14.25">
      <c r="A19" s="370">
        <v>9</v>
      </c>
      <c r="B19" s="371" t="s">
        <v>908</v>
      </c>
      <c r="C19" s="107">
        <f>'enrolment vs availed_PY'!G19</f>
        <v>46768</v>
      </c>
      <c r="D19" s="107">
        <f>'AT-8_Hon_CCH_Pry'!C22</f>
        <v>784</v>
      </c>
      <c r="E19" s="107">
        <f t="shared" si="0"/>
        <v>784</v>
      </c>
      <c r="F19" s="107">
        <v>0</v>
      </c>
      <c r="G19" s="107">
        <f>'enrolment vs availed_UPY'!G19</f>
        <v>32407</v>
      </c>
      <c r="H19" s="107">
        <f>'AT-8A_Hon_CCH_UPry'!C21</f>
        <v>1214</v>
      </c>
      <c r="I19" s="107">
        <f t="shared" si="1"/>
        <v>1214</v>
      </c>
      <c r="J19" s="107">
        <v>0</v>
      </c>
      <c r="K19" s="106">
        <f t="shared" si="2"/>
        <v>1998</v>
      </c>
      <c r="L19" s="1060"/>
    </row>
    <row r="20" spans="1:12" ht="14.25">
      <c r="A20" s="370">
        <v>10</v>
      </c>
      <c r="B20" s="371" t="s">
        <v>909</v>
      </c>
      <c r="C20" s="107">
        <f>'enrolment vs availed_PY'!G20</f>
        <v>46149</v>
      </c>
      <c r="D20" s="107">
        <f>'AT-8_Hon_CCH_Pry'!C23</f>
        <v>1510</v>
      </c>
      <c r="E20" s="107">
        <f t="shared" si="0"/>
        <v>1510</v>
      </c>
      <c r="F20" s="107">
        <v>0</v>
      </c>
      <c r="G20" s="107">
        <f>'enrolment vs availed_UPY'!G20</f>
        <v>36619</v>
      </c>
      <c r="H20" s="107">
        <f>'AT-8A_Hon_CCH_UPry'!C22</f>
        <v>783</v>
      </c>
      <c r="I20" s="107">
        <f t="shared" si="1"/>
        <v>783</v>
      </c>
      <c r="J20" s="107">
        <v>0</v>
      </c>
      <c r="K20" s="106">
        <f t="shared" si="2"/>
        <v>2293</v>
      </c>
      <c r="L20" s="1060"/>
    </row>
    <row r="21" spans="1:12" ht="14.25">
      <c r="A21" s="370">
        <v>11</v>
      </c>
      <c r="B21" s="371" t="s">
        <v>910</v>
      </c>
      <c r="C21" s="107">
        <f>'enrolment vs availed_PY'!G21</f>
        <v>102308</v>
      </c>
      <c r="D21" s="107">
        <f>'AT-8_Hon_CCH_Pry'!C24</f>
        <v>3467</v>
      </c>
      <c r="E21" s="107">
        <f t="shared" si="0"/>
        <v>3467</v>
      </c>
      <c r="F21" s="107">
        <v>0</v>
      </c>
      <c r="G21" s="107">
        <f>'enrolment vs availed_UPY'!G21</f>
        <v>98803</v>
      </c>
      <c r="H21" s="107">
        <f>'AT-8A_Hon_CCH_UPry'!C23</f>
        <v>1685</v>
      </c>
      <c r="I21" s="107">
        <f t="shared" si="1"/>
        <v>1685</v>
      </c>
      <c r="J21" s="107">
        <v>0</v>
      </c>
      <c r="K21" s="106">
        <f t="shared" si="2"/>
        <v>5152</v>
      </c>
      <c r="L21" s="1060"/>
    </row>
    <row r="22" spans="1:12" ht="14.25">
      <c r="A22" s="370">
        <v>12</v>
      </c>
      <c r="B22" s="371" t="s">
        <v>911</v>
      </c>
      <c r="C22" s="107">
        <f>'enrolment vs availed_PY'!G22</f>
        <v>104137</v>
      </c>
      <c r="D22" s="107">
        <f>'AT-8_Hon_CCH_Pry'!C25</f>
        <v>2621</v>
      </c>
      <c r="E22" s="107">
        <f t="shared" si="0"/>
        <v>2621</v>
      </c>
      <c r="F22" s="107">
        <v>0</v>
      </c>
      <c r="G22" s="107">
        <f>'enrolment vs availed_UPY'!G22</f>
        <v>83509</v>
      </c>
      <c r="H22" s="107">
        <f>'AT-8A_Hon_CCH_UPry'!C24</f>
        <v>1736</v>
      </c>
      <c r="I22" s="107">
        <f t="shared" si="1"/>
        <v>1736</v>
      </c>
      <c r="J22" s="107">
        <v>0</v>
      </c>
      <c r="K22" s="106">
        <f t="shared" si="2"/>
        <v>4357</v>
      </c>
      <c r="L22" s="1060"/>
    </row>
    <row r="23" spans="1:12" ht="14.25">
      <c r="A23" s="370">
        <v>13</v>
      </c>
      <c r="B23" s="371" t="s">
        <v>912</v>
      </c>
      <c r="C23" s="107">
        <f>'enrolment vs availed_PY'!G23</f>
        <v>71194</v>
      </c>
      <c r="D23" s="107">
        <f>'AT-8_Hon_CCH_Pry'!C26</f>
        <v>2341</v>
      </c>
      <c r="E23" s="107">
        <f t="shared" si="0"/>
        <v>2341</v>
      </c>
      <c r="F23" s="107">
        <v>0</v>
      </c>
      <c r="G23" s="107">
        <f>'enrolment vs availed_UPY'!G23</f>
        <v>68318</v>
      </c>
      <c r="H23" s="107">
        <f>'AT-8A_Hon_CCH_UPry'!C25</f>
        <v>1142</v>
      </c>
      <c r="I23" s="107">
        <f t="shared" si="1"/>
        <v>1142</v>
      </c>
      <c r="J23" s="107">
        <v>0</v>
      </c>
      <c r="K23" s="106">
        <f t="shared" si="2"/>
        <v>3483</v>
      </c>
      <c r="L23" s="1060"/>
    </row>
    <row r="24" spans="1:12" ht="14.25">
      <c r="A24" s="370">
        <v>14</v>
      </c>
      <c r="B24" s="371" t="s">
        <v>913</v>
      </c>
      <c r="C24" s="107">
        <f>'enrolment vs availed_PY'!G24</f>
        <v>60325</v>
      </c>
      <c r="D24" s="107">
        <f>'AT-8_Hon_CCH_Pry'!C27</f>
        <v>2172</v>
      </c>
      <c r="E24" s="107">
        <f t="shared" si="0"/>
        <v>2172</v>
      </c>
      <c r="F24" s="107">
        <v>0</v>
      </c>
      <c r="G24" s="107">
        <f>'enrolment vs availed_UPY'!G24</f>
        <v>40815</v>
      </c>
      <c r="H24" s="107">
        <f>'AT-8A_Hon_CCH_UPry'!C26</f>
        <v>937</v>
      </c>
      <c r="I24" s="107">
        <f t="shared" si="1"/>
        <v>937</v>
      </c>
      <c r="J24" s="107">
        <v>0</v>
      </c>
      <c r="K24" s="106">
        <f t="shared" si="2"/>
        <v>3109</v>
      </c>
      <c r="L24" s="1060"/>
    </row>
    <row r="25" spans="1:12" ht="14.25">
      <c r="A25" s="370">
        <v>15</v>
      </c>
      <c r="B25" s="371" t="s">
        <v>914</v>
      </c>
      <c r="C25" s="107">
        <f>'enrolment vs availed_PY'!G25</f>
        <v>22142</v>
      </c>
      <c r="D25" s="107">
        <f>'AT-8_Hon_CCH_Pry'!C28</f>
        <v>941</v>
      </c>
      <c r="E25" s="107">
        <f t="shared" si="0"/>
        <v>941</v>
      </c>
      <c r="F25" s="107">
        <v>0</v>
      </c>
      <c r="G25" s="107">
        <f>'enrolment vs availed_UPY'!G25</f>
        <v>19734</v>
      </c>
      <c r="H25" s="107">
        <f>'AT-8A_Hon_CCH_UPry'!C27</f>
        <v>651</v>
      </c>
      <c r="I25" s="107">
        <f t="shared" si="1"/>
        <v>651</v>
      </c>
      <c r="J25" s="107">
        <v>0</v>
      </c>
      <c r="K25" s="106">
        <f t="shared" si="2"/>
        <v>1592</v>
      </c>
      <c r="L25" s="1060"/>
    </row>
    <row r="26" spans="1:12" ht="14.25">
      <c r="A26" s="370">
        <v>16</v>
      </c>
      <c r="B26" s="371" t="s">
        <v>915</v>
      </c>
      <c r="C26" s="107">
        <f>'enrolment vs availed_PY'!G26</f>
        <v>26943</v>
      </c>
      <c r="D26" s="107">
        <f>'AT-8_Hon_CCH_Pry'!C29</f>
        <v>588</v>
      </c>
      <c r="E26" s="107">
        <f t="shared" si="0"/>
        <v>588</v>
      </c>
      <c r="F26" s="107">
        <v>0</v>
      </c>
      <c r="G26" s="107">
        <f>'enrolment vs availed_UPY'!G26</f>
        <v>18738</v>
      </c>
      <c r="H26" s="107">
        <f>'AT-8A_Hon_CCH_UPry'!C28</f>
        <v>515</v>
      </c>
      <c r="I26" s="107">
        <f t="shared" si="1"/>
        <v>515</v>
      </c>
      <c r="J26" s="107">
        <v>0</v>
      </c>
      <c r="K26" s="106">
        <f t="shared" si="2"/>
        <v>1103</v>
      </c>
      <c r="L26" s="1060"/>
    </row>
    <row r="27" spans="1:12" ht="14.25">
      <c r="A27" s="370">
        <v>17</v>
      </c>
      <c r="B27" s="371" t="s">
        <v>916</v>
      </c>
      <c r="C27" s="107">
        <f>'enrolment vs availed_PY'!G27</f>
        <v>94508</v>
      </c>
      <c r="D27" s="107">
        <f>'AT-8_Hon_CCH_Pry'!C30</f>
        <v>2597</v>
      </c>
      <c r="E27" s="107">
        <f t="shared" si="0"/>
        <v>2597</v>
      </c>
      <c r="F27" s="107">
        <v>0</v>
      </c>
      <c r="G27" s="107">
        <f>'enrolment vs availed_UPY'!G27</f>
        <v>81731</v>
      </c>
      <c r="H27" s="107">
        <f>'AT-8A_Hon_CCH_UPry'!C29</f>
        <v>2168</v>
      </c>
      <c r="I27" s="107">
        <f t="shared" si="1"/>
        <v>2168</v>
      </c>
      <c r="J27" s="107">
        <v>0</v>
      </c>
      <c r="K27" s="106">
        <f t="shared" si="2"/>
        <v>4765</v>
      </c>
      <c r="L27" s="1060"/>
    </row>
    <row r="28" spans="1:12" ht="14.25">
      <c r="A28" s="370">
        <v>18</v>
      </c>
      <c r="B28" s="371" t="s">
        <v>917</v>
      </c>
      <c r="C28" s="107">
        <f>'enrolment vs availed_PY'!G28</f>
        <v>49491</v>
      </c>
      <c r="D28" s="107">
        <f>'AT-8_Hon_CCH_Pry'!C31</f>
        <v>2552</v>
      </c>
      <c r="E28" s="107">
        <f t="shared" si="0"/>
        <v>2552</v>
      </c>
      <c r="F28" s="107">
        <v>0</v>
      </c>
      <c r="G28" s="107">
        <f>'enrolment vs availed_UPY'!G28</f>
        <v>43047</v>
      </c>
      <c r="H28" s="107">
        <f>'AT-8A_Hon_CCH_UPry'!C30</f>
        <v>1143</v>
      </c>
      <c r="I28" s="107">
        <f t="shared" si="1"/>
        <v>1143</v>
      </c>
      <c r="J28" s="107">
        <v>0</v>
      </c>
      <c r="K28" s="106">
        <f t="shared" si="2"/>
        <v>3695</v>
      </c>
      <c r="L28" s="1060"/>
    </row>
    <row r="29" spans="1:12" ht="14.25">
      <c r="A29" s="370">
        <v>19</v>
      </c>
      <c r="B29" s="371" t="s">
        <v>918</v>
      </c>
      <c r="C29" s="107">
        <f>'enrolment vs availed_PY'!G29</f>
        <v>135560</v>
      </c>
      <c r="D29" s="107">
        <f>'AT-8_Hon_CCH_Pry'!C32</f>
        <v>3452</v>
      </c>
      <c r="E29" s="107">
        <f t="shared" si="0"/>
        <v>3452</v>
      </c>
      <c r="F29" s="107">
        <v>0</v>
      </c>
      <c r="G29" s="107">
        <f>'enrolment vs availed_UPY'!G29</f>
        <v>122511</v>
      </c>
      <c r="H29" s="107">
        <f>'AT-8A_Hon_CCH_UPry'!C31</f>
        <v>1849</v>
      </c>
      <c r="I29" s="107">
        <f t="shared" si="1"/>
        <v>1849</v>
      </c>
      <c r="J29" s="107">
        <v>0</v>
      </c>
      <c r="K29" s="106">
        <f t="shared" si="2"/>
        <v>5301</v>
      </c>
      <c r="L29" s="1060"/>
    </row>
    <row r="30" spans="1:12" ht="14.25">
      <c r="A30" s="370">
        <v>20</v>
      </c>
      <c r="B30" s="371" t="s">
        <v>919</v>
      </c>
      <c r="C30" s="107">
        <f>'enrolment vs availed_PY'!G30</f>
        <v>60528</v>
      </c>
      <c r="D30" s="107">
        <f>'AT-8_Hon_CCH_Pry'!C33</f>
        <v>2374</v>
      </c>
      <c r="E30" s="107">
        <f t="shared" si="0"/>
        <v>2374</v>
      </c>
      <c r="F30" s="107">
        <v>0</v>
      </c>
      <c r="G30" s="107">
        <f>'enrolment vs availed_UPY'!G30</f>
        <v>48021</v>
      </c>
      <c r="H30" s="107">
        <f>'AT-8A_Hon_CCH_UPry'!C32</f>
        <v>1474</v>
      </c>
      <c r="I30" s="107">
        <f t="shared" si="1"/>
        <v>1474</v>
      </c>
      <c r="J30" s="107">
        <v>0</v>
      </c>
      <c r="K30" s="106">
        <f t="shared" si="2"/>
        <v>3848</v>
      </c>
      <c r="L30" s="1060"/>
    </row>
    <row r="31" spans="1:12" ht="14.25">
      <c r="A31" s="370">
        <v>21</v>
      </c>
      <c r="B31" s="371" t="s">
        <v>920</v>
      </c>
      <c r="C31" s="107">
        <f>'enrolment vs availed_PY'!G31</f>
        <v>96549</v>
      </c>
      <c r="D31" s="107">
        <f>'AT-8_Hon_CCH_Pry'!C34</f>
        <v>3076</v>
      </c>
      <c r="E31" s="107">
        <f t="shared" si="0"/>
        <v>3076</v>
      </c>
      <c r="F31" s="107">
        <v>0</v>
      </c>
      <c r="G31" s="107">
        <f>'enrolment vs availed_UPY'!G31</f>
        <v>81689</v>
      </c>
      <c r="H31" s="107">
        <f>'AT-8A_Hon_CCH_UPry'!C33</f>
        <v>1616</v>
      </c>
      <c r="I31" s="107">
        <f t="shared" si="1"/>
        <v>1616</v>
      </c>
      <c r="J31" s="107">
        <v>0</v>
      </c>
      <c r="K31" s="106">
        <f t="shared" si="2"/>
        <v>4692</v>
      </c>
      <c r="L31" s="1060"/>
    </row>
    <row r="32" spans="1:12" ht="14.25">
      <c r="A32" s="370">
        <v>22</v>
      </c>
      <c r="B32" s="371" t="s">
        <v>921</v>
      </c>
      <c r="C32" s="107">
        <f>'enrolment vs availed_PY'!G32</f>
        <v>62334</v>
      </c>
      <c r="D32" s="107">
        <f>'AT-8_Hon_CCH_Pry'!C35</f>
        <v>1233</v>
      </c>
      <c r="E32" s="107">
        <f t="shared" si="0"/>
        <v>1233</v>
      </c>
      <c r="F32" s="107">
        <v>0</v>
      </c>
      <c r="G32" s="107">
        <f>'enrolment vs availed_UPY'!G32</f>
        <v>39782</v>
      </c>
      <c r="H32" s="107">
        <f>'AT-8A_Hon_CCH_UPry'!C34</f>
        <v>903</v>
      </c>
      <c r="I32" s="107">
        <f t="shared" si="1"/>
        <v>903</v>
      </c>
      <c r="J32" s="107">
        <v>0</v>
      </c>
      <c r="K32" s="106">
        <f t="shared" si="2"/>
        <v>2136</v>
      </c>
      <c r="L32" s="1060"/>
    </row>
    <row r="33" spans="1:12" ht="14.25">
      <c r="A33" s="370">
        <v>23</v>
      </c>
      <c r="B33" s="371" t="s">
        <v>922</v>
      </c>
      <c r="C33" s="107">
        <f>'enrolment vs availed_PY'!G33</f>
        <v>112014</v>
      </c>
      <c r="D33" s="107">
        <f>'AT-8_Hon_CCH_Pry'!C36</f>
        <v>2913</v>
      </c>
      <c r="E33" s="107">
        <f t="shared" si="0"/>
        <v>2913</v>
      </c>
      <c r="F33" s="107">
        <v>0</v>
      </c>
      <c r="G33" s="107">
        <f>'enrolment vs availed_UPY'!G33</f>
        <v>80794</v>
      </c>
      <c r="H33" s="107">
        <f>'AT-8A_Hon_CCH_UPry'!C35</f>
        <v>1673</v>
      </c>
      <c r="I33" s="107">
        <f t="shared" si="1"/>
        <v>1673</v>
      </c>
      <c r="J33" s="107">
        <v>0</v>
      </c>
      <c r="K33" s="106">
        <f t="shared" si="2"/>
        <v>4586</v>
      </c>
      <c r="L33" s="1060"/>
    </row>
    <row r="34" spans="1:12" ht="14.25">
      <c r="A34" s="370">
        <v>24</v>
      </c>
      <c r="B34" s="371" t="s">
        <v>923</v>
      </c>
      <c r="C34" s="107">
        <f>'enrolment vs availed_PY'!G34</f>
        <v>96439</v>
      </c>
      <c r="D34" s="107">
        <f>'AT-8_Hon_CCH_Pry'!C37</f>
        <v>2892</v>
      </c>
      <c r="E34" s="107">
        <f t="shared" si="0"/>
        <v>2892</v>
      </c>
      <c r="F34" s="107">
        <v>0</v>
      </c>
      <c r="G34" s="107">
        <f>'enrolment vs availed_UPY'!G34</f>
        <v>79489</v>
      </c>
      <c r="H34" s="107">
        <f>'AT-8A_Hon_CCH_UPry'!C36</f>
        <v>1748</v>
      </c>
      <c r="I34" s="107">
        <f t="shared" si="1"/>
        <v>1748</v>
      </c>
      <c r="J34" s="107">
        <v>0</v>
      </c>
      <c r="K34" s="106">
        <f t="shared" si="2"/>
        <v>4640</v>
      </c>
      <c r="L34" s="1060"/>
    </row>
    <row r="35" spans="1:12" ht="14.25">
      <c r="A35" s="370">
        <v>25</v>
      </c>
      <c r="B35" s="371" t="s">
        <v>924</v>
      </c>
      <c r="C35" s="107">
        <f>'enrolment vs availed_PY'!G35</f>
        <v>56745</v>
      </c>
      <c r="D35" s="107">
        <f>'AT-8_Hon_CCH_Pry'!C38</f>
        <v>1733</v>
      </c>
      <c r="E35" s="107">
        <f t="shared" si="0"/>
        <v>1733</v>
      </c>
      <c r="F35" s="107">
        <v>0</v>
      </c>
      <c r="G35" s="107">
        <f>'enrolment vs availed_UPY'!G35</f>
        <v>48889</v>
      </c>
      <c r="H35" s="107">
        <f>'AT-8A_Hon_CCH_UPry'!C37</f>
        <v>1219</v>
      </c>
      <c r="I35" s="107">
        <f t="shared" si="1"/>
        <v>1219</v>
      </c>
      <c r="J35" s="107">
        <v>0</v>
      </c>
      <c r="K35" s="106">
        <f t="shared" si="2"/>
        <v>2952</v>
      </c>
      <c r="L35" s="1060"/>
    </row>
    <row r="36" spans="1:12" ht="14.25">
      <c r="A36" s="370">
        <v>26</v>
      </c>
      <c r="B36" s="371" t="s">
        <v>925</v>
      </c>
      <c r="C36" s="107">
        <f>'enrolment vs availed_PY'!G36</f>
        <v>165707</v>
      </c>
      <c r="D36" s="107">
        <f>'AT-8_Hon_CCH_Pry'!C39</f>
        <v>4434</v>
      </c>
      <c r="E36" s="107">
        <f t="shared" si="0"/>
        <v>4434</v>
      </c>
      <c r="F36" s="107">
        <v>0</v>
      </c>
      <c r="G36" s="107">
        <f>'enrolment vs availed_UPY'!G36</f>
        <v>69742</v>
      </c>
      <c r="H36" s="107">
        <f>'AT-8A_Hon_CCH_UPry'!C38</f>
        <v>1845</v>
      </c>
      <c r="I36" s="107">
        <f t="shared" si="1"/>
        <v>1845</v>
      </c>
      <c r="J36" s="107">
        <v>0</v>
      </c>
      <c r="K36" s="106">
        <f t="shared" si="2"/>
        <v>6279</v>
      </c>
      <c r="L36" s="1060"/>
    </row>
    <row r="37" spans="1:12" ht="14.25">
      <c r="A37" s="370">
        <v>27</v>
      </c>
      <c r="B37" s="371" t="s">
        <v>926</v>
      </c>
      <c r="C37" s="107">
        <f>'enrolment vs availed_PY'!G37</f>
        <v>80759</v>
      </c>
      <c r="D37" s="107">
        <f>'AT-8_Hon_CCH_Pry'!C40</f>
        <v>2790</v>
      </c>
      <c r="E37" s="107">
        <f t="shared" si="0"/>
        <v>2790</v>
      </c>
      <c r="F37" s="107">
        <v>0</v>
      </c>
      <c r="G37" s="107">
        <f>'enrolment vs availed_UPY'!G37</f>
        <v>49848</v>
      </c>
      <c r="H37" s="107">
        <f>'AT-8A_Hon_CCH_UPry'!C39</f>
        <v>1026</v>
      </c>
      <c r="I37" s="107">
        <f t="shared" si="1"/>
        <v>1026</v>
      </c>
      <c r="J37" s="107">
        <v>0</v>
      </c>
      <c r="K37" s="106">
        <f t="shared" si="2"/>
        <v>3816</v>
      </c>
      <c r="L37" s="1060"/>
    </row>
    <row r="38" spans="1:12" ht="14.25">
      <c r="A38" s="370">
        <v>28</v>
      </c>
      <c r="B38" s="371" t="s">
        <v>927</v>
      </c>
      <c r="C38" s="107">
        <f>'enrolment vs availed_PY'!G38</f>
        <v>129433</v>
      </c>
      <c r="D38" s="107">
        <f>'AT-8_Hon_CCH_Pry'!C41</f>
        <v>3979</v>
      </c>
      <c r="E38" s="107">
        <f t="shared" si="0"/>
        <v>3979</v>
      </c>
      <c r="F38" s="107">
        <v>0</v>
      </c>
      <c r="G38" s="107">
        <f>'enrolment vs availed_UPY'!G38</f>
        <v>113691</v>
      </c>
      <c r="H38" s="107">
        <f>'AT-8A_Hon_CCH_UPry'!C40</f>
        <v>1965</v>
      </c>
      <c r="I38" s="107">
        <f t="shared" si="1"/>
        <v>1965</v>
      </c>
      <c r="J38" s="107">
        <v>0</v>
      </c>
      <c r="K38" s="106">
        <f t="shared" si="2"/>
        <v>5944</v>
      </c>
      <c r="L38" s="1060"/>
    </row>
    <row r="39" spans="1:12" ht="14.25">
      <c r="A39" s="370">
        <v>29</v>
      </c>
      <c r="B39" s="371" t="s">
        <v>928</v>
      </c>
      <c r="C39" s="107">
        <f>'enrolment vs availed_PY'!G39</f>
        <v>92500</v>
      </c>
      <c r="D39" s="107">
        <f>'AT-8_Hon_CCH_Pry'!C42</f>
        <v>2989</v>
      </c>
      <c r="E39" s="107">
        <f t="shared" si="0"/>
        <v>2989</v>
      </c>
      <c r="F39" s="107">
        <v>0</v>
      </c>
      <c r="G39" s="107">
        <f>'enrolment vs availed_UPY'!G39</f>
        <v>52664</v>
      </c>
      <c r="H39" s="107">
        <f>'AT-8A_Hon_CCH_UPry'!C41</f>
        <v>1486</v>
      </c>
      <c r="I39" s="107">
        <f t="shared" si="1"/>
        <v>1486</v>
      </c>
      <c r="J39" s="107">
        <v>0</v>
      </c>
      <c r="K39" s="106">
        <f t="shared" si="2"/>
        <v>4475</v>
      </c>
      <c r="L39" s="1060"/>
    </row>
    <row r="40" spans="1:12" ht="14.25">
      <c r="A40" s="370">
        <v>30</v>
      </c>
      <c r="B40" s="371" t="s">
        <v>929</v>
      </c>
      <c r="C40" s="107">
        <f>'enrolment vs availed_PY'!G40</f>
        <v>157858</v>
      </c>
      <c r="D40" s="107">
        <f>'AT-8_Hon_CCH_Pry'!C43</f>
        <v>4359</v>
      </c>
      <c r="E40" s="107">
        <f t="shared" si="0"/>
        <v>4359</v>
      </c>
      <c r="F40" s="107">
        <v>0</v>
      </c>
      <c r="G40" s="107">
        <f>'enrolment vs availed_UPY'!G40</f>
        <v>150903</v>
      </c>
      <c r="H40" s="107">
        <f>'AT-8A_Hon_CCH_UPry'!C42</f>
        <v>2729</v>
      </c>
      <c r="I40" s="107">
        <f t="shared" si="1"/>
        <v>2729</v>
      </c>
      <c r="J40" s="107">
        <v>0</v>
      </c>
      <c r="K40" s="106">
        <f t="shared" si="2"/>
        <v>7088</v>
      </c>
      <c r="L40" s="1060"/>
    </row>
    <row r="41" spans="1:12" ht="14.25">
      <c r="A41" s="370">
        <v>31</v>
      </c>
      <c r="B41" s="371" t="s">
        <v>930</v>
      </c>
      <c r="C41" s="107">
        <f>'enrolment vs availed_PY'!G41</f>
        <v>178136</v>
      </c>
      <c r="D41" s="107">
        <f>'AT-8_Hon_CCH_Pry'!C44</f>
        <v>4544</v>
      </c>
      <c r="E41" s="107">
        <f t="shared" si="0"/>
        <v>4544</v>
      </c>
      <c r="F41" s="107">
        <v>0</v>
      </c>
      <c r="G41" s="107">
        <f>'enrolment vs availed_UPY'!G41</f>
        <v>166009</v>
      </c>
      <c r="H41" s="107">
        <f>'AT-8A_Hon_CCH_UPry'!C43</f>
        <v>2513</v>
      </c>
      <c r="I41" s="107">
        <f t="shared" si="1"/>
        <v>2513</v>
      </c>
      <c r="J41" s="107">
        <v>0</v>
      </c>
      <c r="K41" s="106">
        <f t="shared" si="2"/>
        <v>7057</v>
      </c>
      <c r="L41" s="1060"/>
    </row>
    <row r="42" spans="1:12" ht="14.25">
      <c r="A42" s="370">
        <v>32</v>
      </c>
      <c r="B42" s="371" t="s">
        <v>931</v>
      </c>
      <c r="C42" s="107">
        <f>'enrolment vs availed_PY'!G42</f>
        <v>102878</v>
      </c>
      <c r="D42" s="107">
        <f>'AT-8_Hon_CCH_Pry'!C45</f>
        <v>2992</v>
      </c>
      <c r="E42" s="107">
        <f t="shared" si="0"/>
        <v>2992</v>
      </c>
      <c r="F42" s="107">
        <v>0</v>
      </c>
      <c r="G42" s="107">
        <f>'enrolment vs availed_UPY'!G42</f>
        <v>54188</v>
      </c>
      <c r="H42" s="107">
        <f>'AT-8A_Hon_CCH_UPry'!C44</f>
        <v>1391</v>
      </c>
      <c r="I42" s="107">
        <f t="shared" si="1"/>
        <v>1391</v>
      </c>
      <c r="J42" s="107">
        <v>0</v>
      </c>
      <c r="K42" s="106">
        <f t="shared" si="2"/>
        <v>4383</v>
      </c>
      <c r="L42" s="1060"/>
    </row>
    <row r="43" spans="1:12" ht="15">
      <c r="A43" s="372"/>
      <c r="B43" s="373" t="s">
        <v>85</v>
      </c>
      <c r="C43" s="107">
        <f>'enrolment vs availed_PY'!G43</f>
        <v>2799310</v>
      </c>
      <c r="D43" s="107">
        <f>'AT-8_Hon_CCH_Pry'!C46</f>
        <v>81225</v>
      </c>
      <c r="E43" s="523">
        <f t="shared" si="0"/>
        <v>81225</v>
      </c>
      <c r="F43" s="523">
        <v>0</v>
      </c>
      <c r="G43" s="107">
        <f>'enrolment vs availed_UPY'!G43</f>
        <v>2211473</v>
      </c>
      <c r="H43" s="107">
        <f>'AT-8A_Hon_CCH_UPry'!C45</f>
        <v>46905</v>
      </c>
      <c r="I43" s="107">
        <f t="shared" si="1"/>
        <v>46905</v>
      </c>
      <c r="J43" s="107">
        <v>0</v>
      </c>
      <c r="K43" s="106">
        <f t="shared" si="2"/>
        <v>128130</v>
      </c>
      <c r="L43" s="1061"/>
    </row>
    <row r="44" spans="1:12" ht="17.25" customHeight="1">
      <c r="A44" s="1051" t="s">
        <v>109</v>
      </c>
      <c r="B44" s="1052"/>
      <c r="C44" s="1052"/>
      <c r="D44" s="1052"/>
      <c r="E44" s="1052"/>
      <c r="F44" s="1052"/>
      <c r="G44" s="1052"/>
      <c r="H44" s="1052"/>
      <c r="I44" s="1052"/>
      <c r="J44" s="1052"/>
      <c r="K44" s="1053"/>
      <c r="L44" s="1053"/>
    </row>
    <row r="45" spans="9:12" ht="14.25">
      <c r="I45" s="549"/>
      <c r="J45" s="549"/>
      <c r="K45" s="549"/>
      <c r="L45" s="549"/>
    </row>
    <row r="46" spans="1:13" s="14" customFormat="1" ht="15.75" customHeight="1">
      <c r="A46" s="33"/>
      <c r="B46" s="33"/>
      <c r="C46" s="1"/>
      <c r="D46" s="13"/>
      <c r="E46" s="13"/>
      <c r="G46"/>
      <c r="H46" s="396"/>
      <c r="I46" s="907" t="s">
        <v>952</v>
      </c>
      <c r="J46" s="907"/>
      <c r="K46" s="907"/>
      <c r="L46" s="907"/>
      <c r="M46" s="33"/>
    </row>
    <row r="47" spans="7:19" s="14" customFormat="1" ht="12.75" customHeight="1">
      <c r="G47"/>
      <c r="H47" s="396"/>
      <c r="I47" s="907" t="s">
        <v>953</v>
      </c>
      <c r="J47" s="907"/>
      <c r="K47" s="907"/>
      <c r="L47" s="907"/>
      <c r="M47" s="33"/>
      <c r="N47" s="79"/>
      <c r="O47" s="79"/>
      <c r="P47" s="79"/>
      <c r="Q47" s="79"/>
      <c r="R47" s="79"/>
      <c r="S47" s="79"/>
    </row>
    <row r="48" spans="7:19" s="14" customFormat="1" ht="15">
      <c r="G48"/>
      <c r="H48" s="397"/>
      <c r="I48" s="397"/>
      <c r="J48" s="397"/>
      <c r="K48" s="220"/>
      <c r="L48" s="220"/>
      <c r="M48" s="33"/>
      <c r="N48" s="79"/>
      <c r="O48" s="79"/>
      <c r="P48" s="79"/>
      <c r="Q48" s="79"/>
      <c r="R48" s="79"/>
      <c r="S48" s="79"/>
    </row>
    <row r="49" spans="2:13" s="14" customFormat="1" ht="15.75">
      <c r="B49" s="13"/>
      <c r="C49" s="13"/>
      <c r="D49" s="13"/>
      <c r="E49" s="13"/>
      <c r="G49"/>
      <c r="H49" s="531" t="s">
        <v>954</v>
      </c>
      <c r="I49" s="42"/>
      <c r="J49" s="42"/>
      <c r="K49" s="210"/>
      <c r="L49" s="210"/>
      <c r="M49" s="71"/>
    </row>
    <row r="50" spans="7:12" ht="15">
      <c r="G50"/>
      <c r="H50" s="532"/>
      <c r="I50" s="907" t="s">
        <v>955</v>
      </c>
      <c r="J50" s="907"/>
      <c r="K50" s="907"/>
      <c r="L50" s="907"/>
    </row>
    <row r="51" spans="8:12" ht="14.25">
      <c r="H51" s="537"/>
      <c r="I51" s="549"/>
      <c r="J51" s="549"/>
      <c r="K51" s="549"/>
      <c r="L51" s="549"/>
    </row>
  </sheetData>
  <sheetProtection/>
  <mergeCells count="22">
    <mergeCell ref="I8:J8"/>
    <mergeCell ref="G8:G9"/>
    <mergeCell ref="C7:F7"/>
    <mergeCell ref="K7:K9"/>
    <mergeCell ref="I46:L46"/>
    <mergeCell ref="I47:L47"/>
    <mergeCell ref="I50:L50"/>
    <mergeCell ref="L7:L9"/>
    <mergeCell ref="A44:L44"/>
    <mergeCell ref="A7:A9"/>
    <mergeCell ref="B7:B9"/>
    <mergeCell ref="E8:F8"/>
    <mergeCell ref="H8:H9"/>
    <mergeCell ref="D8:D9"/>
    <mergeCell ref="C8:C9"/>
    <mergeCell ref="L11:L43"/>
    <mergeCell ref="K1:L1"/>
    <mergeCell ref="B2:J2"/>
    <mergeCell ref="B3:J3"/>
    <mergeCell ref="G7:J7"/>
    <mergeCell ref="A6:B6"/>
    <mergeCell ref="B5:L5"/>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4" r:id="rId1"/>
</worksheet>
</file>

<file path=xl/worksheets/sheet68.xml><?xml version="1.0" encoding="utf-8"?>
<worksheet xmlns="http://schemas.openxmlformats.org/spreadsheetml/2006/main" xmlns:r="http://schemas.openxmlformats.org/officeDocument/2006/relationships">
  <sheetPr>
    <pageSetUpPr fitToPage="1"/>
  </sheetPr>
  <dimension ref="A1:IO36"/>
  <sheetViews>
    <sheetView view="pageBreakPreview" zoomScaleNormal="90" zoomScaleSheetLayoutView="100" zoomScalePageLayoutView="0" workbookViewId="0" topLeftCell="A1">
      <selection activeCell="A8" sqref="A8:B8"/>
    </sheetView>
  </sheetViews>
  <sheetFormatPr defaultColWidth="9.140625" defaultRowHeight="12.75"/>
  <cols>
    <col min="1" max="1" width="5.28125" style="167" customWidth="1"/>
    <col min="2" max="2" width="33.28125" style="167" customWidth="1"/>
    <col min="3" max="3" width="9.421875" style="167" customWidth="1"/>
    <col min="4" max="8" width="7.8515625" style="167" customWidth="1"/>
    <col min="9" max="9" width="9.140625" style="167" customWidth="1"/>
    <col min="10" max="11" width="7.8515625" style="167" customWidth="1"/>
    <col min="12" max="12" width="10.00390625" style="167" customWidth="1"/>
    <col min="13" max="14" width="8.00390625" style="167" customWidth="1"/>
    <col min="15" max="15" width="9.421875" style="167" customWidth="1"/>
    <col min="16" max="16" width="10.57421875" style="167" customWidth="1"/>
    <col min="17" max="17" width="8.00390625" style="167" customWidth="1"/>
    <col min="18" max="18" width="9.421875" style="167" customWidth="1"/>
    <col min="19" max="20" width="8.00390625" style="167" customWidth="1"/>
    <col min="21" max="21" width="9.28125" style="167" customWidth="1"/>
    <col min="22" max="22" width="8.8515625" style="167" customWidth="1"/>
    <col min="23" max="23" width="8.00390625" style="167" customWidth="1"/>
    <col min="24" max="16384" width="9.140625" style="167" customWidth="1"/>
  </cols>
  <sheetData>
    <row r="1" spans="15:21" ht="15">
      <c r="O1" s="1085" t="s">
        <v>543</v>
      </c>
      <c r="P1" s="1085"/>
      <c r="Q1" s="1085"/>
      <c r="R1" s="1085"/>
      <c r="S1" s="1085"/>
      <c r="T1" s="1085"/>
      <c r="U1" s="1085"/>
    </row>
    <row r="2" spans="7:21" ht="15.75">
      <c r="G2" s="168"/>
      <c r="H2" s="168"/>
      <c r="I2" s="169"/>
      <c r="J2" s="168" t="s">
        <v>0</v>
      </c>
      <c r="K2" s="169"/>
      <c r="L2" s="169"/>
      <c r="M2" s="169"/>
      <c r="N2" s="169"/>
      <c r="O2" s="169"/>
      <c r="P2" s="169"/>
      <c r="Q2" s="169"/>
      <c r="R2" s="169"/>
      <c r="S2" s="169"/>
      <c r="T2" s="169"/>
      <c r="U2" s="169"/>
    </row>
    <row r="3" spans="6:21" ht="15.75">
      <c r="F3" s="168"/>
      <c r="G3" s="168"/>
      <c r="H3" s="168"/>
      <c r="I3" s="169"/>
      <c r="J3" s="169"/>
      <c r="K3" s="169"/>
      <c r="L3" s="169"/>
      <c r="M3" s="169"/>
      <c r="N3" s="169"/>
      <c r="O3" s="169"/>
      <c r="P3" s="169"/>
      <c r="Q3" s="169"/>
      <c r="R3" s="169"/>
      <c r="S3" s="169"/>
      <c r="T3" s="169"/>
      <c r="U3" s="169"/>
    </row>
    <row r="4" spans="2:21" ht="18">
      <c r="B4" s="1086" t="s">
        <v>690</v>
      </c>
      <c r="C4" s="1086"/>
      <c r="D4" s="1086"/>
      <c r="E4" s="1086"/>
      <c r="F4" s="1086"/>
      <c r="G4" s="1086"/>
      <c r="H4" s="1086"/>
      <c r="I4" s="1086"/>
      <c r="J4" s="1086"/>
      <c r="K4" s="1086"/>
      <c r="L4" s="1086"/>
      <c r="M4" s="1086"/>
      <c r="N4" s="1086"/>
      <c r="O4" s="1086"/>
      <c r="P4" s="1086"/>
      <c r="Q4" s="1086"/>
      <c r="R4" s="1086"/>
      <c r="S4" s="1086"/>
      <c r="T4" s="1086"/>
      <c r="U4" s="1086"/>
    </row>
    <row r="6" spans="2:21" ht="15.75">
      <c r="B6" s="1087" t="s">
        <v>703</v>
      </c>
      <c r="C6" s="1087"/>
      <c r="D6" s="1087"/>
      <c r="E6" s="1087"/>
      <c r="F6" s="1087"/>
      <c r="G6" s="1087"/>
      <c r="H6" s="1087"/>
      <c r="I6" s="1087"/>
      <c r="J6" s="1087"/>
      <c r="K6" s="1087"/>
      <c r="L6" s="1087"/>
      <c r="M6" s="1087"/>
      <c r="N6" s="1087"/>
      <c r="O6" s="1087"/>
      <c r="P6" s="1087"/>
      <c r="Q6" s="1087"/>
      <c r="R6" s="1087"/>
      <c r="S6" s="1087"/>
      <c r="T6" s="1087"/>
      <c r="U6" s="1087"/>
    </row>
    <row r="8" spans="1:2" ht="12.75">
      <c r="A8" s="1088" t="s">
        <v>1011</v>
      </c>
      <c r="B8" s="1088"/>
    </row>
    <row r="9" spans="1:23" ht="18">
      <c r="A9" s="170"/>
      <c r="B9" s="170"/>
      <c r="V9" s="1065" t="s">
        <v>239</v>
      </c>
      <c r="W9" s="1065"/>
    </row>
    <row r="10" spans="1:249" ht="12.75" customHeight="1">
      <c r="A10" s="1066" t="s">
        <v>2</v>
      </c>
      <c r="B10" s="1066" t="s">
        <v>104</v>
      </c>
      <c r="C10" s="1068" t="s">
        <v>21</v>
      </c>
      <c r="D10" s="1069"/>
      <c r="E10" s="1069"/>
      <c r="F10" s="1069"/>
      <c r="G10" s="1069"/>
      <c r="H10" s="1069"/>
      <c r="I10" s="1069"/>
      <c r="J10" s="1069"/>
      <c r="K10" s="1070"/>
      <c r="L10" s="1068" t="s">
        <v>22</v>
      </c>
      <c r="M10" s="1069"/>
      <c r="N10" s="1069"/>
      <c r="O10" s="1069"/>
      <c r="P10" s="1069"/>
      <c r="Q10" s="1069"/>
      <c r="R10" s="1069"/>
      <c r="S10" s="1069"/>
      <c r="T10" s="1070"/>
      <c r="U10" s="1071" t="s">
        <v>133</v>
      </c>
      <c r="V10" s="1072"/>
      <c r="W10" s="1073"/>
      <c r="X10" s="172"/>
      <c r="Y10" s="172"/>
      <c r="Z10" s="172"/>
      <c r="AA10" s="172"/>
      <c r="AB10" s="172"/>
      <c r="AC10" s="173"/>
      <c r="AD10" s="174"/>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c r="BE10" s="172"/>
      <c r="BF10" s="172"/>
      <c r="BG10" s="172"/>
      <c r="BH10" s="172"/>
      <c r="BI10" s="172"/>
      <c r="BJ10" s="172"/>
      <c r="BK10" s="172"/>
      <c r="BL10" s="172"/>
      <c r="BM10" s="172"/>
      <c r="BN10" s="172"/>
      <c r="BO10" s="172"/>
      <c r="BP10" s="172"/>
      <c r="BQ10" s="172"/>
      <c r="BR10" s="172"/>
      <c r="BS10" s="172"/>
      <c r="BT10" s="172"/>
      <c r="BU10" s="172"/>
      <c r="BV10" s="172"/>
      <c r="BW10" s="172"/>
      <c r="BX10" s="172"/>
      <c r="BY10" s="172"/>
      <c r="BZ10" s="172"/>
      <c r="CA10" s="172"/>
      <c r="CB10" s="172"/>
      <c r="CC10" s="172"/>
      <c r="CD10" s="172"/>
      <c r="CE10" s="172"/>
      <c r="CF10" s="172"/>
      <c r="CG10" s="172"/>
      <c r="CH10" s="172"/>
      <c r="CI10" s="172"/>
      <c r="CJ10" s="172"/>
      <c r="CK10" s="172"/>
      <c r="CL10" s="172"/>
      <c r="CM10" s="172"/>
      <c r="CN10" s="172"/>
      <c r="CO10" s="172"/>
      <c r="CP10" s="172"/>
      <c r="CQ10" s="172"/>
      <c r="CR10" s="172"/>
      <c r="CS10" s="172"/>
      <c r="CT10" s="172"/>
      <c r="CU10" s="172"/>
      <c r="CV10" s="172"/>
      <c r="CW10" s="172"/>
      <c r="CX10" s="172"/>
      <c r="CY10" s="172"/>
      <c r="CZ10" s="172"/>
      <c r="DA10" s="172"/>
      <c r="DB10" s="172"/>
      <c r="DC10" s="172"/>
      <c r="DD10" s="172"/>
      <c r="DE10" s="172"/>
      <c r="DF10" s="172"/>
      <c r="DG10" s="172"/>
      <c r="DH10" s="172"/>
      <c r="DI10" s="172"/>
      <c r="DJ10" s="172"/>
      <c r="DK10" s="172"/>
      <c r="DL10" s="172"/>
      <c r="DM10" s="172"/>
      <c r="DN10" s="172"/>
      <c r="DO10" s="172"/>
      <c r="DP10" s="172"/>
      <c r="DQ10" s="172"/>
      <c r="DR10" s="172"/>
      <c r="DS10" s="172"/>
      <c r="DT10" s="172"/>
      <c r="DU10" s="172"/>
      <c r="DV10" s="172"/>
      <c r="DW10" s="172"/>
      <c r="DX10" s="172"/>
      <c r="DY10" s="172"/>
      <c r="DZ10" s="172"/>
      <c r="EA10" s="172"/>
      <c r="EB10" s="172"/>
      <c r="EC10" s="172"/>
      <c r="ED10" s="172"/>
      <c r="EE10" s="172"/>
      <c r="EF10" s="172"/>
      <c r="EG10" s="172"/>
      <c r="EH10" s="172"/>
      <c r="EI10" s="172"/>
      <c r="EJ10" s="172"/>
      <c r="EK10" s="172"/>
      <c r="EL10" s="172"/>
      <c r="EM10" s="172"/>
      <c r="EN10" s="172"/>
      <c r="EO10" s="172"/>
      <c r="EP10" s="172"/>
      <c r="EQ10" s="172"/>
      <c r="ER10" s="172"/>
      <c r="ES10" s="172"/>
      <c r="ET10" s="172"/>
      <c r="EU10" s="172"/>
      <c r="EV10" s="172"/>
      <c r="EW10" s="172"/>
      <c r="EX10" s="172"/>
      <c r="EY10" s="172"/>
      <c r="EZ10" s="172"/>
      <c r="FA10" s="172"/>
      <c r="FB10" s="172"/>
      <c r="FC10" s="172"/>
      <c r="FD10" s="172"/>
      <c r="FE10" s="172"/>
      <c r="FF10" s="172"/>
      <c r="FG10" s="172"/>
      <c r="FH10" s="172"/>
      <c r="FI10" s="172"/>
      <c r="FJ10" s="172"/>
      <c r="FK10" s="172"/>
      <c r="FL10" s="172"/>
      <c r="FM10" s="172"/>
      <c r="FN10" s="172"/>
      <c r="FO10" s="172"/>
      <c r="FP10" s="172"/>
      <c r="FQ10" s="172"/>
      <c r="FR10" s="172"/>
      <c r="FS10" s="172"/>
      <c r="FT10" s="172"/>
      <c r="FU10" s="172"/>
      <c r="FV10" s="172"/>
      <c r="FW10" s="172"/>
      <c r="FX10" s="172"/>
      <c r="FY10" s="172"/>
      <c r="FZ10" s="172"/>
      <c r="GA10" s="172"/>
      <c r="GB10" s="172"/>
      <c r="GC10" s="172"/>
      <c r="GD10" s="172"/>
      <c r="GE10" s="172"/>
      <c r="GF10" s="172"/>
      <c r="GG10" s="172"/>
      <c r="GH10" s="172"/>
      <c r="GI10" s="172"/>
      <c r="GJ10" s="172"/>
      <c r="GK10" s="172"/>
      <c r="GL10" s="172"/>
      <c r="GM10" s="172"/>
      <c r="GN10" s="172"/>
      <c r="GO10" s="172"/>
      <c r="GP10" s="172"/>
      <c r="GQ10" s="172"/>
      <c r="GR10" s="172"/>
      <c r="GS10" s="172"/>
      <c r="GT10" s="172"/>
      <c r="GU10" s="172"/>
      <c r="GV10" s="172"/>
      <c r="GW10" s="172"/>
      <c r="GX10" s="172"/>
      <c r="GY10" s="172"/>
      <c r="GZ10" s="172"/>
      <c r="HA10" s="172"/>
      <c r="HB10" s="172"/>
      <c r="HC10" s="172"/>
      <c r="HD10" s="172"/>
      <c r="HE10" s="172"/>
      <c r="HF10" s="172"/>
      <c r="HG10" s="172"/>
      <c r="HH10" s="172"/>
      <c r="HI10" s="172"/>
      <c r="HJ10" s="172"/>
      <c r="HK10" s="172"/>
      <c r="HL10" s="172"/>
      <c r="HM10" s="172"/>
      <c r="HN10" s="172"/>
      <c r="HO10" s="172"/>
      <c r="HP10" s="172"/>
      <c r="HQ10" s="172"/>
      <c r="HR10" s="172"/>
      <c r="HS10" s="172"/>
      <c r="HT10" s="172"/>
      <c r="HU10" s="172"/>
      <c r="HV10" s="172"/>
      <c r="HW10" s="172"/>
      <c r="HX10" s="172"/>
      <c r="HY10" s="172"/>
      <c r="HZ10" s="172"/>
      <c r="IA10" s="172"/>
      <c r="IB10" s="172"/>
      <c r="IC10" s="172"/>
      <c r="ID10" s="172"/>
      <c r="IE10" s="172"/>
      <c r="IF10" s="172"/>
      <c r="IG10" s="172"/>
      <c r="IH10" s="172"/>
      <c r="II10" s="172"/>
      <c r="IJ10" s="172"/>
      <c r="IK10" s="172"/>
      <c r="IL10" s="172"/>
      <c r="IM10" s="172"/>
      <c r="IN10" s="172"/>
      <c r="IO10" s="172"/>
    </row>
    <row r="11" spans="1:249" ht="12.75" customHeight="1">
      <c r="A11" s="1067"/>
      <c r="B11" s="1067"/>
      <c r="C11" s="1077" t="s">
        <v>166</v>
      </c>
      <c r="D11" s="1078"/>
      <c r="E11" s="1079"/>
      <c r="F11" s="1077" t="s">
        <v>167</v>
      </c>
      <c r="G11" s="1078"/>
      <c r="H11" s="1079"/>
      <c r="I11" s="1077" t="s">
        <v>16</v>
      </c>
      <c r="J11" s="1078"/>
      <c r="K11" s="1079"/>
      <c r="L11" s="1077" t="s">
        <v>166</v>
      </c>
      <c r="M11" s="1078"/>
      <c r="N11" s="1079"/>
      <c r="O11" s="1077" t="s">
        <v>167</v>
      </c>
      <c r="P11" s="1078"/>
      <c r="Q11" s="1079"/>
      <c r="R11" s="1077" t="s">
        <v>16</v>
      </c>
      <c r="S11" s="1078"/>
      <c r="T11" s="1079"/>
      <c r="U11" s="1074"/>
      <c r="V11" s="1075"/>
      <c r="W11" s="1076"/>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c r="CG11" s="172"/>
      <c r="CH11" s="172"/>
      <c r="CI11" s="172"/>
      <c r="CJ11" s="172"/>
      <c r="CK11" s="172"/>
      <c r="CL11" s="172"/>
      <c r="CM11" s="172"/>
      <c r="CN11" s="172"/>
      <c r="CO11" s="172"/>
      <c r="CP11" s="172"/>
      <c r="CQ11" s="172"/>
      <c r="CR11" s="172"/>
      <c r="CS11" s="172"/>
      <c r="CT11" s="172"/>
      <c r="CU11" s="172"/>
      <c r="CV11" s="172"/>
      <c r="CW11" s="172"/>
      <c r="CX11" s="172"/>
      <c r="CY11" s="172"/>
      <c r="CZ11" s="172"/>
      <c r="DA11" s="172"/>
      <c r="DB11" s="172"/>
      <c r="DC11" s="172"/>
      <c r="DD11" s="172"/>
      <c r="DE11" s="172"/>
      <c r="DF11" s="172"/>
      <c r="DG11" s="172"/>
      <c r="DH11" s="172"/>
      <c r="DI11" s="172"/>
      <c r="DJ11" s="172"/>
      <c r="DK11" s="172"/>
      <c r="DL11" s="172"/>
      <c r="DM11" s="172"/>
      <c r="DN11" s="172"/>
      <c r="DO11" s="172"/>
      <c r="DP11" s="172"/>
      <c r="DQ11" s="172"/>
      <c r="DR11" s="172"/>
      <c r="DS11" s="172"/>
      <c r="DT11" s="172"/>
      <c r="DU11" s="172"/>
      <c r="DV11" s="172"/>
      <c r="DW11" s="172"/>
      <c r="DX11" s="172"/>
      <c r="DY11" s="172"/>
      <c r="DZ11" s="172"/>
      <c r="EA11" s="172"/>
      <c r="EB11" s="172"/>
      <c r="EC11" s="172"/>
      <c r="ED11" s="172"/>
      <c r="EE11" s="172"/>
      <c r="EF11" s="172"/>
      <c r="EG11" s="172"/>
      <c r="EH11" s="172"/>
      <c r="EI11" s="172"/>
      <c r="EJ11" s="172"/>
      <c r="EK11" s="172"/>
      <c r="EL11" s="172"/>
      <c r="EM11" s="172"/>
      <c r="EN11" s="172"/>
      <c r="EO11" s="172"/>
      <c r="EP11" s="172"/>
      <c r="EQ11" s="172"/>
      <c r="ER11" s="172"/>
      <c r="ES11" s="172"/>
      <c r="ET11" s="172"/>
      <c r="EU11" s="172"/>
      <c r="EV11" s="172"/>
      <c r="EW11" s="172"/>
      <c r="EX11" s="172"/>
      <c r="EY11" s="172"/>
      <c r="EZ11" s="172"/>
      <c r="FA11" s="172"/>
      <c r="FB11" s="172"/>
      <c r="FC11" s="172"/>
      <c r="FD11" s="172"/>
      <c r="FE11" s="172"/>
      <c r="FF11" s="172"/>
      <c r="FG11" s="172"/>
      <c r="FH11" s="172"/>
      <c r="FI11" s="172"/>
      <c r="FJ11" s="172"/>
      <c r="FK11" s="172"/>
      <c r="FL11" s="172"/>
      <c r="FM11" s="172"/>
      <c r="FN11" s="172"/>
      <c r="FO11" s="172"/>
      <c r="FP11" s="172"/>
      <c r="FQ11" s="172"/>
      <c r="FR11" s="172"/>
      <c r="FS11" s="172"/>
      <c r="FT11" s="172"/>
      <c r="FU11" s="172"/>
      <c r="FV11" s="172"/>
      <c r="FW11" s="172"/>
      <c r="FX11" s="172"/>
      <c r="FY11" s="172"/>
      <c r="FZ11" s="172"/>
      <c r="GA11" s="172"/>
      <c r="GB11" s="172"/>
      <c r="GC11" s="172"/>
      <c r="GD11" s="172"/>
      <c r="GE11" s="172"/>
      <c r="GF11" s="172"/>
      <c r="GG11" s="172"/>
      <c r="GH11" s="172"/>
      <c r="GI11" s="172"/>
      <c r="GJ11" s="172"/>
      <c r="GK11" s="172"/>
      <c r="GL11" s="172"/>
      <c r="GM11" s="172"/>
      <c r="GN11" s="172"/>
      <c r="GO11" s="172"/>
      <c r="GP11" s="172"/>
      <c r="GQ11" s="172"/>
      <c r="GR11" s="172"/>
      <c r="GS11" s="172"/>
      <c r="GT11" s="172"/>
      <c r="GU11" s="172"/>
      <c r="GV11" s="172"/>
      <c r="GW11" s="172"/>
      <c r="GX11" s="172"/>
      <c r="GY11" s="172"/>
      <c r="GZ11" s="172"/>
      <c r="HA11" s="172"/>
      <c r="HB11" s="172"/>
      <c r="HC11" s="172"/>
      <c r="HD11" s="172"/>
      <c r="HE11" s="172"/>
      <c r="HF11" s="172"/>
      <c r="HG11" s="172"/>
      <c r="HH11" s="172"/>
      <c r="HI11" s="172"/>
      <c r="HJ11" s="172"/>
      <c r="HK11" s="172"/>
      <c r="HL11" s="172"/>
      <c r="HM11" s="172"/>
      <c r="HN11" s="172"/>
      <c r="HO11" s="172"/>
      <c r="HP11" s="172"/>
      <c r="HQ11" s="172"/>
      <c r="HR11" s="172"/>
      <c r="HS11" s="172"/>
      <c r="HT11" s="172"/>
      <c r="HU11" s="172"/>
      <c r="HV11" s="172"/>
      <c r="HW11" s="172"/>
      <c r="HX11" s="172"/>
      <c r="HY11" s="172"/>
      <c r="HZ11" s="172"/>
      <c r="IA11" s="172"/>
      <c r="IB11" s="172"/>
      <c r="IC11" s="172"/>
      <c r="ID11" s="172"/>
      <c r="IE11" s="172"/>
      <c r="IF11" s="172"/>
      <c r="IG11" s="172"/>
      <c r="IH11" s="172"/>
      <c r="II11" s="172"/>
      <c r="IJ11" s="172"/>
      <c r="IK11" s="172"/>
      <c r="IL11" s="172"/>
      <c r="IM11" s="172"/>
      <c r="IN11" s="172"/>
      <c r="IO11" s="172"/>
    </row>
    <row r="12" spans="1:249" ht="12.75">
      <c r="A12" s="171"/>
      <c r="B12" s="171"/>
      <c r="C12" s="175" t="s">
        <v>240</v>
      </c>
      <c r="D12" s="176" t="s">
        <v>39</v>
      </c>
      <c r="E12" s="177" t="s">
        <v>40</v>
      </c>
      <c r="F12" s="175" t="s">
        <v>240</v>
      </c>
      <c r="G12" s="176" t="s">
        <v>39</v>
      </c>
      <c r="H12" s="177" t="s">
        <v>40</v>
      </c>
      <c r="I12" s="175" t="s">
        <v>240</v>
      </c>
      <c r="J12" s="176" t="s">
        <v>39</v>
      </c>
      <c r="K12" s="177" t="s">
        <v>40</v>
      </c>
      <c r="L12" s="175" t="s">
        <v>240</v>
      </c>
      <c r="M12" s="176" t="s">
        <v>39</v>
      </c>
      <c r="N12" s="177" t="s">
        <v>40</v>
      </c>
      <c r="O12" s="175" t="s">
        <v>240</v>
      </c>
      <c r="P12" s="176" t="s">
        <v>39</v>
      </c>
      <c r="Q12" s="177" t="s">
        <v>40</v>
      </c>
      <c r="R12" s="175" t="s">
        <v>240</v>
      </c>
      <c r="S12" s="176" t="s">
        <v>39</v>
      </c>
      <c r="T12" s="177" t="s">
        <v>40</v>
      </c>
      <c r="U12" s="171" t="s">
        <v>240</v>
      </c>
      <c r="V12" s="171" t="s">
        <v>39</v>
      </c>
      <c r="W12" s="171" t="s">
        <v>40</v>
      </c>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I12" s="172"/>
      <c r="CJ12" s="172"/>
      <c r="CK12" s="172"/>
      <c r="CL12" s="172"/>
      <c r="CM12" s="172"/>
      <c r="CN12" s="172"/>
      <c r="CO12" s="172"/>
      <c r="CP12" s="172"/>
      <c r="CQ12" s="172"/>
      <c r="CR12" s="172"/>
      <c r="CS12" s="172"/>
      <c r="CT12" s="172"/>
      <c r="CU12" s="172"/>
      <c r="CV12" s="172"/>
      <c r="CW12" s="172"/>
      <c r="CX12" s="172"/>
      <c r="CY12" s="172"/>
      <c r="CZ12" s="172"/>
      <c r="DA12" s="172"/>
      <c r="DB12" s="172"/>
      <c r="DC12" s="172"/>
      <c r="DD12" s="172"/>
      <c r="DE12" s="172"/>
      <c r="DF12" s="172"/>
      <c r="DG12" s="172"/>
      <c r="DH12" s="172"/>
      <c r="DI12" s="172"/>
      <c r="DJ12" s="172"/>
      <c r="DK12" s="172"/>
      <c r="DL12" s="172"/>
      <c r="DM12" s="172"/>
      <c r="DN12" s="172"/>
      <c r="DO12" s="172"/>
      <c r="DP12" s="172"/>
      <c r="DQ12" s="172"/>
      <c r="DR12" s="172"/>
      <c r="DS12" s="172"/>
      <c r="DT12" s="172"/>
      <c r="DU12" s="172"/>
      <c r="DV12" s="172"/>
      <c r="DW12" s="172"/>
      <c r="DX12" s="172"/>
      <c r="DY12" s="172"/>
      <c r="DZ12" s="172"/>
      <c r="EA12" s="172"/>
      <c r="EB12" s="172"/>
      <c r="EC12" s="172"/>
      <c r="ED12" s="172"/>
      <c r="EE12" s="172"/>
      <c r="EF12" s="172"/>
      <c r="EG12" s="172"/>
      <c r="EH12" s="172"/>
      <c r="EI12" s="172"/>
      <c r="EJ12" s="172"/>
      <c r="EK12" s="172"/>
      <c r="EL12" s="172"/>
      <c r="EM12" s="172"/>
      <c r="EN12" s="172"/>
      <c r="EO12" s="172"/>
      <c r="EP12" s="172"/>
      <c r="EQ12" s="172"/>
      <c r="ER12" s="172"/>
      <c r="ES12" s="172"/>
      <c r="ET12" s="172"/>
      <c r="EU12" s="172"/>
      <c r="EV12" s="172"/>
      <c r="EW12" s="172"/>
      <c r="EX12" s="172"/>
      <c r="EY12" s="172"/>
      <c r="EZ12" s="172"/>
      <c r="FA12" s="172"/>
      <c r="FB12" s="172"/>
      <c r="FC12" s="172"/>
      <c r="FD12" s="172"/>
      <c r="FE12" s="172"/>
      <c r="FF12" s="172"/>
      <c r="FG12" s="172"/>
      <c r="FH12" s="172"/>
      <c r="FI12" s="172"/>
      <c r="FJ12" s="172"/>
      <c r="FK12" s="172"/>
      <c r="FL12" s="172"/>
      <c r="FM12" s="172"/>
      <c r="FN12" s="172"/>
      <c r="FO12" s="172"/>
      <c r="FP12" s="172"/>
      <c r="FQ12" s="172"/>
      <c r="FR12" s="172"/>
      <c r="FS12" s="172"/>
      <c r="FT12" s="172"/>
      <c r="FU12" s="172"/>
      <c r="FV12" s="172"/>
      <c r="FW12" s="172"/>
      <c r="FX12" s="172"/>
      <c r="FY12" s="172"/>
      <c r="FZ12" s="172"/>
      <c r="GA12" s="172"/>
      <c r="GB12" s="172"/>
      <c r="GC12" s="172"/>
      <c r="GD12" s="172"/>
      <c r="GE12" s="172"/>
      <c r="GF12" s="172"/>
      <c r="GG12" s="172"/>
      <c r="GH12" s="172"/>
      <c r="GI12" s="172"/>
      <c r="GJ12" s="172"/>
      <c r="GK12" s="172"/>
      <c r="GL12" s="172"/>
      <c r="GM12" s="172"/>
      <c r="GN12" s="172"/>
      <c r="GO12" s="172"/>
      <c r="GP12" s="172"/>
      <c r="GQ12" s="172"/>
      <c r="GR12" s="172"/>
      <c r="GS12" s="172"/>
      <c r="GT12" s="172"/>
      <c r="GU12" s="172"/>
      <c r="GV12" s="172"/>
      <c r="GW12" s="172"/>
      <c r="GX12" s="172"/>
      <c r="GY12" s="172"/>
      <c r="GZ12" s="172"/>
      <c r="HA12" s="172"/>
      <c r="HB12" s="172"/>
      <c r="HC12" s="172"/>
      <c r="HD12" s="172"/>
      <c r="HE12" s="172"/>
      <c r="HF12" s="172"/>
      <c r="HG12" s="172"/>
      <c r="HH12" s="172"/>
      <c r="HI12" s="172"/>
      <c r="HJ12" s="172"/>
      <c r="HK12" s="172"/>
      <c r="HL12" s="172"/>
      <c r="HM12" s="172"/>
      <c r="HN12" s="172"/>
      <c r="HO12" s="172"/>
      <c r="HP12" s="172"/>
      <c r="HQ12" s="172"/>
      <c r="HR12" s="172"/>
      <c r="HS12" s="172"/>
      <c r="HT12" s="172"/>
      <c r="HU12" s="172"/>
      <c r="HV12" s="172"/>
      <c r="HW12" s="172"/>
      <c r="HX12" s="172"/>
      <c r="HY12" s="172"/>
      <c r="HZ12" s="172"/>
      <c r="IA12" s="172"/>
      <c r="IB12" s="172"/>
      <c r="IC12" s="172"/>
      <c r="ID12" s="172"/>
      <c r="IE12" s="172"/>
      <c r="IF12" s="172"/>
      <c r="IG12" s="172"/>
      <c r="IH12" s="172"/>
      <c r="II12" s="172"/>
      <c r="IJ12" s="172"/>
      <c r="IK12" s="172"/>
      <c r="IL12" s="172"/>
      <c r="IM12" s="172"/>
      <c r="IN12" s="172"/>
      <c r="IO12" s="172"/>
    </row>
    <row r="13" spans="1:249" ht="12.75">
      <c r="A13" s="171">
        <v>1</v>
      </c>
      <c r="B13" s="171">
        <v>2</v>
      </c>
      <c r="C13" s="171">
        <v>3</v>
      </c>
      <c r="D13" s="171">
        <v>4</v>
      </c>
      <c r="E13" s="171">
        <v>5</v>
      </c>
      <c r="F13" s="171">
        <v>7</v>
      </c>
      <c r="G13" s="171">
        <v>8</v>
      </c>
      <c r="H13" s="171">
        <v>9</v>
      </c>
      <c r="I13" s="171">
        <v>11</v>
      </c>
      <c r="J13" s="171">
        <v>12</v>
      </c>
      <c r="K13" s="171">
        <v>13</v>
      </c>
      <c r="L13" s="171">
        <v>15</v>
      </c>
      <c r="M13" s="171">
        <v>16</v>
      </c>
      <c r="N13" s="171">
        <v>17</v>
      </c>
      <c r="O13" s="171">
        <v>19</v>
      </c>
      <c r="P13" s="171">
        <v>20</v>
      </c>
      <c r="Q13" s="171">
        <v>21</v>
      </c>
      <c r="R13" s="171">
        <v>23</v>
      </c>
      <c r="S13" s="171">
        <v>24</v>
      </c>
      <c r="T13" s="171">
        <v>25</v>
      </c>
      <c r="U13" s="171">
        <v>27</v>
      </c>
      <c r="V13" s="171">
        <v>28</v>
      </c>
      <c r="W13" s="171">
        <v>29</v>
      </c>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8"/>
      <c r="BT13" s="178"/>
      <c r="BU13" s="178"/>
      <c r="BV13" s="178"/>
      <c r="BW13" s="178"/>
      <c r="BX13" s="178"/>
      <c r="BY13" s="178"/>
      <c r="BZ13" s="178"/>
      <c r="CA13" s="178"/>
      <c r="CB13" s="178"/>
      <c r="CC13" s="178"/>
      <c r="CD13" s="178"/>
      <c r="CE13" s="178"/>
      <c r="CF13" s="178"/>
      <c r="CG13" s="178"/>
      <c r="CH13" s="178"/>
      <c r="CI13" s="178"/>
      <c r="CJ13" s="178"/>
      <c r="CK13" s="178"/>
      <c r="CL13" s="178"/>
      <c r="CM13" s="178"/>
      <c r="CN13" s="178"/>
      <c r="CO13" s="178"/>
      <c r="CP13" s="178"/>
      <c r="CQ13" s="178"/>
      <c r="CR13" s="178"/>
      <c r="CS13" s="178"/>
      <c r="CT13" s="178"/>
      <c r="CU13" s="178"/>
      <c r="CV13" s="178"/>
      <c r="CW13" s="178"/>
      <c r="CX13" s="178"/>
      <c r="CY13" s="178"/>
      <c r="CZ13" s="178"/>
      <c r="DA13" s="178"/>
      <c r="DB13" s="178"/>
      <c r="DC13" s="178"/>
      <c r="DD13" s="178"/>
      <c r="DE13" s="178"/>
      <c r="DF13" s="178"/>
      <c r="DG13" s="178"/>
      <c r="DH13" s="178"/>
      <c r="DI13" s="178"/>
      <c r="DJ13" s="178"/>
      <c r="DK13" s="178"/>
      <c r="DL13" s="178"/>
      <c r="DM13" s="178"/>
      <c r="DN13" s="178"/>
      <c r="DO13" s="178"/>
      <c r="DP13" s="178"/>
      <c r="DQ13" s="178"/>
      <c r="DR13" s="178"/>
      <c r="DS13" s="178"/>
      <c r="DT13" s="178"/>
      <c r="DU13" s="178"/>
      <c r="DV13" s="178"/>
      <c r="DW13" s="178"/>
      <c r="DX13" s="178"/>
      <c r="DY13" s="178"/>
      <c r="DZ13" s="178"/>
      <c r="EA13" s="178"/>
      <c r="EB13" s="178"/>
      <c r="EC13" s="178"/>
      <c r="ED13" s="178"/>
      <c r="EE13" s="178"/>
      <c r="EF13" s="178"/>
      <c r="EG13" s="178"/>
      <c r="EH13" s="178"/>
      <c r="EI13" s="178"/>
      <c r="EJ13" s="178"/>
      <c r="EK13" s="178"/>
      <c r="EL13" s="178"/>
      <c r="EM13" s="178"/>
      <c r="EN13" s="178"/>
      <c r="EO13" s="178"/>
      <c r="EP13" s="178"/>
      <c r="EQ13" s="178"/>
      <c r="ER13" s="178"/>
      <c r="ES13" s="178"/>
      <c r="ET13" s="178"/>
      <c r="EU13" s="178"/>
      <c r="EV13" s="178"/>
      <c r="EW13" s="178"/>
      <c r="EX13" s="178"/>
      <c r="EY13" s="178"/>
      <c r="EZ13" s="178"/>
      <c r="FA13" s="178"/>
      <c r="FB13" s="178"/>
      <c r="FC13" s="178"/>
      <c r="FD13" s="178"/>
      <c r="FE13" s="178"/>
      <c r="FF13" s="178"/>
      <c r="FG13" s="178"/>
      <c r="FH13" s="178"/>
      <c r="FI13" s="178"/>
      <c r="FJ13" s="178"/>
      <c r="FK13" s="178"/>
      <c r="FL13" s="178"/>
      <c r="FM13" s="178"/>
      <c r="FN13" s="178"/>
      <c r="FO13" s="178"/>
      <c r="FP13" s="178"/>
      <c r="FQ13" s="178"/>
      <c r="FR13" s="178"/>
      <c r="FS13" s="178"/>
      <c r="FT13" s="178"/>
      <c r="FU13" s="178"/>
      <c r="FV13" s="178"/>
      <c r="FW13" s="178"/>
      <c r="FX13" s="178"/>
      <c r="FY13" s="178"/>
      <c r="FZ13" s="178"/>
      <c r="GA13" s="178"/>
      <c r="GB13" s="178"/>
      <c r="GC13" s="178"/>
      <c r="GD13" s="178"/>
      <c r="GE13" s="178"/>
      <c r="GF13" s="178"/>
      <c r="GG13" s="178"/>
      <c r="GH13" s="178"/>
      <c r="GI13" s="178"/>
      <c r="GJ13" s="178"/>
      <c r="GK13" s="178"/>
      <c r="GL13" s="178"/>
      <c r="GM13" s="178"/>
      <c r="GN13" s="178"/>
      <c r="GO13" s="178"/>
      <c r="GP13" s="178"/>
      <c r="GQ13" s="178"/>
      <c r="GR13" s="178"/>
      <c r="GS13" s="178"/>
      <c r="GT13" s="178"/>
      <c r="GU13" s="178"/>
      <c r="GV13" s="178"/>
      <c r="GW13" s="178"/>
      <c r="GX13" s="178"/>
      <c r="GY13" s="178"/>
      <c r="GZ13" s="178"/>
      <c r="HA13" s="178"/>
      <c r="HB13" s="178"/>
      <c r="HC13" s="178"/>
      <c r="HD13" s="178"/>
      <c r="HE13" s="178"/>
      <c r="HF13" s="178"/>
      <c r="HG13" s="178"/>
      <c r="HH13" s="178"/>
      <c r="HI13" s="178"/>
      <c r="HJ13" s="178"/>
      <c r="HK13" s="178"/>
      <c r="HL13" s="178"/>
      <c r="HM13" s="178"/>
      <c r="HN13" s="178"/>
      <c r="HO13" s="178"/>
      <c r="HP13" s="178"/>
      <c r="HQ13" s="178"/>
      <c r="HR13" s="178"/>
      <c r="HS13" s="178"/>
      <c r="HT13" s="178"/>
      <c r="HU13" s="178"/>
      <c r="HV13" s="178"/>
      <c r="HW13" s="178"/>
      <c r="HX13" s="178"/>
      <c r="HY13" s="178"/>
      <c r="HZ13" s="178"/>
      <c r="IA13" s="178"/>
      <c r="IB13" s="178"/>
      <c r="IC13" s="178"/>
      <c r="ID13" s="178"/>
      <c r="IE13" s="178"/>
      <c r="IF13" s="178"/>
      <c r="IG13" s="178"/>
      <c r="IH13" s="178"/>
      <c r="II13" s="178"/>
      <c r="IJ13" s="178"/>
      <c r="IK13" s="178"/>
      <c r="IL13" s="178"/>
      <c r="IM13" s="178"/>
      <c r="IN13" s="178"/>
      <c r="IO13" s="178"/>
    </row>
    <row r="14" spans="1:249" ht="12.75" customHeight="1">
      <c r="A14" s="1082" t="s">
        <v>232</v>
      </c>
      <c r="B14" s="1083"/>
      <c r="C14" s="171"/>
      <c r="D14" s="171"/>
      <c r="E14" s="171"/>
      <c r="F14" s="171"/>
      <c r="G14" s="171"/>
      <c r="H14" s="171"/>
      <c r="I14" s="171"/>
      <c r="J14" s="171"/>
      <c r="K14" s="171"/>
      <c r="L14" s="171"/>
      <c r="M14" s="171"/>
      <c r="N14" s="171"/>
      <c r="O14" s="171"/>
      <c r="P14" s="171"/>
      <c r="Q14" s="171"/>
      <c r="R14" s="171"/>
      <c r="S14" s="171"/>
      <c r="T14" s="171"/>
      <c r="U14" s="179"/>
      <c r="V14" s="180"/>
      <c r="W14" s="180"/>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8"/>
      <c r="BG14" s="178"/>
      <c r="BH14" s="178"/>
      <c r="BI14" s="178"/>
      <c r="BJ14" s="178"/>
      <c r="BK14" s="178"/>
      <c r="BL14" s="178"/>
      <c r="BM14" s="178"/>
      <c r="BN14" s="178"/>
      <c r="BO14" s="178"/>
      <c r="BP14" s="178"/>
      <c r="BQ14" s="178"/>
      <c r="BR14" s="178"/>
      <c r="BS14" s="178"/>
      <c r="BT14" s="178"/>
      <c r="BU14" s="178"/>
      <c r="BV14" s="178"/>
      <c r="BW14" s="178"/>
      <c r="BX14" s="178"/>
      <c r="BY14" s="178"/>
      <c r="BZ14" s="178"/>
      <c r="CA14" s="178"/>
      <c r="CB14" s="178"/>
      <c r="CC14" s="178"/>
      <c r="CD14" s="178"/>
      <c r="CE14" s="178"/>
      <c r="CF14" s="178"/>
      <c r="CG14" s="178"/>
      <c r="CH14" s="178"/>
      <c r="CI14" s="178"/>
      <c r="CJ14" s="178"/>
      <c r="CK14" s="178"/>
      <c r="CL14" s="178"/>
      <c r="CM14" s="178"/>
      <c r="CN14" s="178"/>
      <c r="CO14" s="178"/>
      <c r="CP14" s="178"/>
      <c r="CQ14" s="178"/>
      <c r="CR14" s="178"/>
      <c r="CS14" s="178"/>
      <c r="CT14" s="178"/>
      <c r="CU14" s="178"/>
      <c r="CV14" s="178"/>
      <c r="CW14" s="178"/>
      <c r="CX14" s="178"/>
      <c r="CY14" s="178"/>
      <c r="CZ14" s="178"/>
      <c r="DA14" s="178"/>
      <c r="DB14" s="178"/>
      <c r="DC14" s="178"/>
      <c r="DD14" s="178"/>
      <c r="DE14" s="178"/>
      <c r="DF14" s="178"/>
      <c r="DG14" s="178"/>
      <c r="DH14" s="178"/>
      <c r="DI14" s="178"/>
      <c r="DJ14" s="178"/>
      <c r="DK14" s="178"/>
      <c r="DL14" s="178"/>
      <c r="DM14" s="178"/>
      <c r="DN14" s="178"/>
      <c r="DO14" s="178"/>
      <c r="DP14" s="178"/>
      <c r="DQ14" s="178"/>
      <c r="DR14" s="178"/>
      <c r="DS14" s="178"/>
      <c r="DT14" s="178"/>
      <c r="DU14" s="178"/>
      <c r="DV14" s="178"/>
      <c r="DW14" s="178"/>
      <c r="DX14" s="178"/>
      <c r="DY14" s="178"/>
      <c r="DZ14" s="178"/>
      <c r="EA14" s="178"/>
      <c r="EB14" s="178"/>
      <c r="EC14" s="178"/>
      <c r="ED14" s="178"/>
      <c r="EE14" s="178"/>
      <c r="EF14" s="178"/>
      <c r="EG14" s="178"/>
      <c r="EH14" s="178"/>
      <c r="EI14" s="178"/>
      <c r="EJ14" s="178"/>
      <c r="EK14" s="178"/>
      <c r="EL14" s="178"/>
      <c r="EM14" s="178"/>
      <c r="EN14" s="178"/>
      <c r="EO14" s="178"/>
      <c r="EP14" s="178"/>
      <c r="EQ14" s="178"/>
      <c r="ER14" s="178"/>
      <c r="ES14" s="178"/>
      <c r="ET14" s="178"/>
      <c r="EU14" s="178"/>
      <c r="EV14" s="178"/>
      <c r="EW14" s="178"/>
      <c r="EX14" s="178"/>
      <c r="EY14" s="178"/>
      <c r="EZ14" s="178"/>
      <c r="FA14" s="178"/>
      <c r="FB14" s="178"/>
      <c r="FC14" s="178"/>
      <c r="FD14" s="178"/>
      <c r="FE14" s="178"/>
      <c r="FF14" s="178"/>
      <c r="FG14" s="178"/>
      <c r="FH14" s="178"/>
      <c r="FI14" s="178"/>
      <c r="FJ14" s="178"/>
      <c r="FK14" s="178"/>
      <c r="FL14" s="178"/>
      <c r="FM14" s="178"/>
      <c r="FN14" s="178"/>
      <c r="FO14" s="178"/>
      <c r="FP14" s="178"/>
      <c r="FQ14" s="178"/>
      <c r="FR14" s="178"/>
      <c r="FS14" s="178"/>
      <c r="FT14" s="178"/>
      <c r="FU14" s="178"/>
      <c r="FV14" s="178"/>
      <c r="FW14" s="178"/>
      <c r="FX14" s="178"/>
      <c r="FY14" s="178"/>
      <c r="FZ14" s="178"/>
      <c r="GA14" s="178"/>
      <c r="GB14" s="178"/>
      <c r="GC14" s="178"/>
      <c r="GD14" s="178"/>
      <c r="GE14" s="178"/>
      <c r="GF14" s="178"/>
      <c r="GG14" s="178"/>
      <c r="GH14" s="178"/>
      <c r="GI14" s="178"/>
      <c r="GJ14" s="178"/>
      <c r="GK14" s="178"/>
      <c r="GL14" s="178"/>
      <c r="GM14" s="178"/>
      <c r="GN14" s="178"/>
      <c r="GO14" s="178"/>
      <c r="GP14" s="178"/>
      <c r="GQ14" s="178"/>
      <c r="GR14" s="178"/>
      <c r="GS14" s="178"/>
      <c r="GT14" s="178"/>
      <c r="GU14" s="178"/>
      <c r="GV14" s="178"/>
      <c r="GW14" s="178"/>
      <c r="GX14" s="178"/>
      <c r="GY14" s="178"/>
      <c r="GZ14" s="178"/>
      <c r="HA14" s="178"/>
      <c r="HB14" s="178"/>
      <c r="HC14" s="178"/>
      <c r="HD14" s="178"/>
      <c r="HE14" s="178"/>
      <c r="HF14" s="178"/>
      <c r="HG14" s="178"/>
      <c r="HH14" s="178"/>
      <c r="HI14" s="178"/>
      <c r="HJ14" s="178"/>
      <c r="HK14" s="178"/>
      <c r="HL14" s="178"/>
      <c r="HM14" s="178"/>
      <c r="HN14" s="178"/>
      <c r="HO14" s="178"/>
      <c r="HP14" s="178"/>
      <c r="HQ14" s="178"/>
      <c r="HR14" s="178"/>
      <c r="HS14" s="178"/>
      <c r="HT14" s="178"/>
      <c r="HU14" s="178"/>
      <c r="HV14" s="178"/>
      <c r="HW14" s="178"/>
      <c r="HX14" s="178"/>
      <c r="HY14" s="178"/>
      <c r="HZ14" s="178"/>
      <c r="IA14" s="178"/>
      <c r="IB14" s="178"/>
      <c r="IC14" s="178"/>
      <c r="ID14" s="178"/>
      <c r="IE14" s="178"/>
      <c r="IF14" s="178"/>
      <c r="IG14" s="178"/>
      <c r="IH14" s="178"/>
      <c r="II14" s="178"/>
      <c r="IJ14" s="178"/>
      <c r="IK14" s="178"/>
      <c r="IL14" s="178"/>
      <c r="IM14" s="178"/>
      <c r="IN14" s="178"/>
      <c r="IO14" s="178"/>
    </row>
    <row r="15" spans="1:23" ht="24.75" customHeight="1">
      <c r="A15" s="181">
        <v>1</v>
      </c>
      <c r="B15" s="182" t="s">
        <v>899</v>
      </c>
      <c r="C15" s="183">
        <v>1131.17</v>
      </c>
      <c r="D15" s="183">
        <v>370.64</v>
      </c>
      <c r="E15" s="183">
        <v>25.97</v>
      </c>
      <c r="F15" s="183">
        <v>0</v>
      </c>
      <c r="G15" s="183">
        <v>0</v>
      </c>
      <c r="H15" s="183">
        <v>0</v>
      </c>
      <c r="I15" s="183">
        <f>C15+F15</f>
        <v>1131.17</v>
      </c>
      <c r="J15" s="183">
        <f>D15+G15</f>
        <v>370.64</v>
      </c>
      <c r="K15" s="183">
        <f>E15+H15</f>
        <v>25.97</v>
      </c>
      <c r="L15" s="183">
        <v>1422.35</v>
      </c>
      <c r="M15" s="183">
        <v>466.05</v>
      </c>
      <c r="N15" s="183">
        <v>32.66</v>
      </c>
      <c r="O15" s="183">
        <v>0</v>
      </c>
      <c r="P15" s="183">
        <v>0</v>
      </c>
      <c r="Q15" s="183">
        <v>0</v>
      </c>
      <c r="R15" s="183">
        <f>L15+O15</f>
        <v>1422.35</v>
      </c>
      <c r="S15" s="183">
        <f>M15+P15</f>
        <v>466.05</v>
      </c>
      <c r="T15" s="183">
        <f>N15+Q15</f>
        <v>32.66</v>
      </c>
      <c r="U15" s="183">
        <f>I15+R15</f>
        <v>2553.52</v>
      </c>
      <c r="V15" s="183">
        <f>J15+S15</f>
        <v>836.69</v>
      </c>
      <c r="W15" s="183">
        <f>K15+T15</f>
        <v>58.629999999999995</v>
      </c>
    </row>
    <row r="16" spans="1:23" ht="24.75" customHeight="1">
      <c r="A16" s="181">
        <v>2</v>
      </c>
      <c r="B16" s="184" t="s">
        <v>468</v>
      </c>
      <c r="C16" s="183">
        <v>9841.14</v>
      </c>
      <c r="D16" s="183">
        <v>3224.56</v>
      </c>
      <c r="E16" s="183">
        <v>225.96</v>
      </c>
      <c r="F16" s="183">
        <v>6560.76</v>
      </c>
      <c r="G16" s="183">
        <v>2149.71</v>
      </c>
      <c r="H16" s="183">
        <v>150.64</v>
      </c>
      <c r="I16" s="183">
        <f aca="true" t="shared" si="0" ref="I16:I26">C16+F16</f>
        <v>16401.9</v>
      </c>
      <c r="J16" s="183">
        <f aca="true" t="shared" si="1" ref="J16:J26">D16+G16</f>
        <v>5374.27</v>
      </c>
      <c r="K16" s="183">
        <f aca="true" t="shared" si="2" ref="K16:K26">E16+H16</f>
        <v>376.6</v>
      </c>
      <c r="L16" s="183">
        <v>12358.7</v>
      </c>
      <c r="M16" s="183">
        <v>4049.46</v>
      </c>
      <c r="N16" s="183">
        <v>283.76</v>
      </c>
      <c r="O16" s="183">
        <v>8218.06</v>
      </c>
      <c r="P16" s="183">
        <v>2692.74</v>
      </c>
      <c r="Q16" s="183">
        <v>188.69</v>
      </c>
      <c r="R16" s="183">
        <f aca="true" t="shared" si="3" ref="R16:R26">L16+O16</f>
        <v>20576.760000000002</v>
      </c>
      <c r="S16" s="183">
        <f aca="true" t="shared" si="4" ref="S16:S26">M16+P16</f>
        <v>6742.2</v>
      </c>
      <c r="T16" s="183">
        <f aca="true" t="shared" si="5" ref="T16:T26">N16+Q16</f>
        <v>472.45</v>
      </c>
      <c r="U16" s="183">
        <f aca="true" t="shared" si="6" ref="U16:U26">I16+R16</f>
        <v>36978.66</v>
      </c>
      <c r="V16" s="183">
        <f aca="true" t="shared" si="7" ref="V16:V26">J16+S16</f>
        <v>12116.470000000001</v>
      </c>
      <c r="W16" s="183">
        <f aca="true" t="shared" si="8" ref="W16:W26">K16+T16</f>
        <v>849.05</v>
      </c>
    </row>
    <row r="17" spans="1:23" ht="24.75" customHeight="1">
      <c r="A17" s="181">
        <v>3</v>
      </c>
      <c r="B17" s="184" t="s">
        <v>122</v>
      </c>
      <c r="C17" s="183">
        <v>3608.34</v>
      </c>
      <c r="D17" s="183">
        <v>1182.31</v>
      </c>
      <c r="E17" s="183">
        <v>82.85</v>
      </c>
      <c r="F17" s="183">
        <v>2406.86</v>
      </c>
      <c r="G17" s="183">
        <v>786.91</v>
      </c>
      <c r="H17" s="183">
        <v>55.23</v>
      </c>
      <c r="I17" s="183">
        <f t="shared" si="0"/>
        <v>6015.200000000001</v>
      </c>
      <c r="J17" s="183">
        <f t="shared" si="1"/>
        <v>1969.2199999999998</v>
      </c>
      <c r="K17" s="183">
        <f t="shared" si="2"/>
        <v>138.07999999999998</v>
      </c>
      <c r="L17" s="183">
        <v>2083.71</v>
      </c>
      <c r="M17" s="183">
        <v>682.75</v>
      </c>
      <c r="N17" s="183">
        <v>47.84</v>
      </c>
      <c r="O17" s="183">
        <v>1389.89</v>
      </c>
      <c r="P17" s="183">
        <v>454.42</v>
      </c>
      <c r="Q17" s="183">
        <v>31.9</v>
      </c>
      <c r="R17" s="183">
        <f t="shared" si="3"/>
        <v>3473.6000000000004</v>
      </c>
      <c r="S17" s="183">
        <f t="shared" si="4"/>
        <v>1137.17</v>
      </c>
      <c r="T17" s="183">
        <f t="shared" si="5"/>
        <v>79.74000000000001</v>
      </c>
      <c r="U17" s="183">
        <f t="shared" si="6"/>
        <v>9488.800000000001</v>
      </c>
      <c r="V17" s="183">
        <f t="shared" si="7"/>
        <v>3106.39</v>
      </c>
      <c r="W17" s="183">
        <f t="shared" si="8"/>
        <v>217.82</v>
      </c>
    </row>
    <row r="18" spans="1:23" ht="24.75" customHeight="1">
      <c r="A18" s="181">
        <v>4</v>
      </c>
      <c r="B18" s="184" t="s">
        <v>120</v>
      </c>
      <c r="C18" s="183">
        <v>565.58</v>
      </c>
      <c r="D18" s="183">
        <v>185.32</v>
      </c>
      <c r="E18" s="183">
        <v>12.99</v>
      </c>
      <c r="F18" s="183">
        <v>0</v>
      </c>
      <c r="G18" s="183">
        <v>0</v>
      </c>
      <c r="H18" s="183">
        <v>0</v>
      </c>
      <c r="I18" s="183">
        <f t="shared" si="0"/>
        <v>565.58</v>
      </c>
      <c r="J18" s="183">
        <f t="shared" si="1"/>
        <v>185.32</v>
      </c>
      <c r="K18" s="183">
        <f t="shared" si="2"/>
        <v>12.99</v>
      </c>
      <c r="L18" s="183">
        <v>711.18</v>
      </c>
      <c r="M18" s="183">
        <v>233.02</v>
      </c>
      <c r="N18" s="183">
        <v>16.33</v>
      </c>
      <c r="O18" s="183">
        <v>0</v>
      </c>
      <c r="P18" s="183">
        <v>0</v>
      </c>
      <c r="Q18" s="183">
        <v>0</v>
      </c>
      <c r="R18" s="183">
        <f t="shared" si="3"/>
        <v>711.18</v>
      </c>
      <c r="S18" s="183">
        <f t="shared" si="4"/>
        <v>233.02</v>
      </c>
      <c r="T18" s="183">
        <f t="shared" si="5"/>
        <v>16.33</v>
      </c>
      <c r="U18" s="183">
        <f t="shared" si="6"/>
        <v>1276.76</v>
      </c>
      <c r="V18" s="183">
        <f t="shared" si="7"/>
        <v>418.34000000000003</v>
      </c>
      <c r="W18" s="183">
        <f t="shared" si="8"/>
        <v>29.32</v>
      </c>
    </row>
    <row r="19" spans="1:23" ht="24.75" customHeight="1">
      <c r="A19" s="181">
        <v>5</v>
      </c>
      <c r="B19" s="182" t="s">
        <v>121</v>
      </c>
      <c r="C19" s="183">
        <v>408.95</v>
      </c>
      <c r="D19" s="183">
        <v>133.99</v>
      </c>
      <c r="E19" s="183">
        <v>9.39</v>
      </c>
      <c r="F19" s="183">
        <v>0</v>
      </c>
      <c r="G19" s="183">
        <v>0</v>
      </c>
      <c r="H19" s="183">
        <v>0</v>
      </c>
      <c r="I19" s="183">
        <f t="shared" si="0"/>
        <v>408.95</v>
      </c>
      <c r="J19" s="183">
        <f t="shared" si="1"/>
        <v>133.99</v>
      </c>
      <c r="K19" s="183">
        <f t="shared" si="2"/>
        <v>9.39</v>
      </c>
      <c r="L19" s="183">
        <v>447.55</v>
      </c>
      <c r="M19" s="183">
        <v>146.64</v>
      </c>
      <c r="N19" s="183">
        <v>10.28</v>
      </c>
      <c r="O19" s="183">
        <v>0</v>
      </c>
      <c r="P19" s="183">
        <v>0</v>
      </c>
      <c r="Q19" s="183">
        <v>0</v>
      </c>
      <c r="R19" s="183">
        <f t="shared" si="3"/>
        <v>447.55</v>
      </c>
      <c r="S19" s="183">
        <f t="shared" si="4"/>
        <v>146.64</v>
      </c>
      <c r="T19" s="183">
        <f t="shared" si="5"/>
        <v>10.28</v>
      </c>
      <c r="U19" s="183">
        <f t="shared" si="6"/>
        <v>856.5</v>
      </c>
      <c r="V19" s="183">
        <f t="shared" si="7"/>
        <v>280.63</v>
      </c>
      <c r="W19" s="183">
        <f t="shared" si="8"/>
        <v>19.67</v>
      </c>
    </row>
    <row r="20" spans="1:23" ht="12.75" customHeight="1">
      <c r="A20" s="1082" t="s">
        <v>233</v>
      </c>
      <c r="B20" s="1083"/>
      <c r="C20" s="183"/>
      <c r="D20" s="183"/>
      <c r="E20" s="183"/>
      <c r="F20" s="183"/>
      <c r="G20" s="183"/>
      <c r="H20" s="183"/>
      <c r="I20" s="183">
        <f t="shared" si="0"/>
        <v>0</v>
      </c>
      <c r="J20" s="183">
        <f t="shared" si="1"/>
        <v>0</v>
      </c>
      <c r="K20" s="183">
        <f t="shared" si="2"/>
        <v>0</v>
      </c>
      <c r="L20" s="183"/>
      <c r="M20" s="183"/>
      <c r="N20" s="183"/>
      <c r="O20" s="183"/>
      <c r="P20" s="183"/>
      <c r="Q20" s="183"/>
      <c r="R20" s="183">
        <f t="shared" si="3"/>
        <v>0</v>
      </c>
      <c r="S20" s="183">
        <f t="shared" si="4"/>
        <v>0</v>
      </c>
      <c r="T20" s="183">
        <f t="shared" si="5"/>
        <v>0</v>
      </c>
      <c r="U20" s="183">
        <f t="shared" si="6"/>
        <v>0</v>
      </c>
      <c r="V20" s="183">
        <f t="shared" si="7"/>
        <v>0</v>
      </c>
      <c r="W20" s="183">
        <f t="shared" si="8"/>
        <v>0</v>
      </c>
    </row>
    <row r="21" spans="1:23" ht="24.75" customHeight="1">
      <c r="A21" s="181">
        <v>6</v>
      </c>
      <c r="B21" s="182" t="s">
        <v>123</v>
      </c>
      <c r="C21" s="183">
        <v>0</v>
      </c>
      <c r="D21" s="183">
        <v>0</v>
      </c>
      <c r="E21" s="183">
        <v>0</v>
      </c>
      <c r="F21" s="183">
        <v>0</v>
      </c>
      <c r="G21" s="183">
        <v>0</v>
      </c>
      <c r="H21" s="183">
        <v>0</v>
      </c>
      <c r="I21" s="183">
        <f t="shared" si="0"/>
        <v>0</v>
      </c>
      <c r="J21" s="183">
        <f t="shared" si="1"/>
        <v>0</v>
      </c>
      <c r="K21" s="183">
        <f t="shared" si="2"/>
        <v>0</v>
      </c>
      <c r="L21" s="183"/>
      <c r="M21" s="183"/>
      <c r="N21" s="183"/>
      <c r="O21" s="183"/>
      <c r="P21" s="183"/>
      <c r="Q21" s="183"/>
      <c r="R21" s="183">
        <f t="shared" si="3"/>
        <v>0</v>
      </c>
      <c r="S21" s="183">
        <f t="shared" si="4"/>
        <v>0</v>
      </c>
      <c r="T21" s="183">
        <f t="shared" si="5"/>
        <v>0</v>
      </c>
      <c r="U21" s="183">
        <f t="shared" si="6"/>
        <v>0</v>
      </c>
      <c r="V21" s="183">
        <f t="shared" si="7"/>
        <v>0</v>
      </c>
      <c r="W21" s="183">
        <f t="shared" si="8"/>
        <v>0</v>
      </c>
    </row>
    <row r="22" spans="1:23" ht="24.75" customHeight="1">
      <c r="A22" s="181">
        <v>7</v>
      </c>
      <c r="B22" s="182" t="s">
        <v>124</v>
      </c>
      <c r="C22" s="527">
        <v>631.7</v>
      </c>
      <c r="D22" s="183">
        <v>0</v>
      </c>
      <c r="E22" s="183">
        <v>0</v>
      </c>
      <c r="F22" s="183">
        <v>0</v>
      </c>
      <c r="G22" s="183">
        <v>0</v>
      </c>
      <c r="H22" s="183">
        <v>0</v>
      </c>
      <c r="I22" s="527">
        <f t="shared" si="0"/>
        <v>631.7</v>
      </c>
      <c r="J22" s="183">
        <f t="shared" si="1"/>
        <v>0</v>
      </c>
      <c r="K22" s="183">
        <f t="shared" si="2"/>
        <v>0</v>
      </c>
      <c r="L22" s="183"/>
      <c r="M22" s="183"/>
      <c r="N22" s="183"/>
      <c r="O22" s="183"/>
      <c r="P22" s="183"/>
      <c r="Q22" s="183"/>
      <c r="R22" s="183">
        <f t="shared" si="3"/>
        <v>0</v>
      </c>
      <c r="S22" s="183">
        <f t="shared" si="4"/>
        <v>0</v>
      </c>
      <c r="T22" s="183">
        <f t="shared" si="5"/>
        <v>0</v>
      </c>
      <c r="U22" s="527">
        <f t="shared" si="6"/>
        <v>631.7</v>
      </c>
      <c r="V22" s="183">
        <f t="shared" si="7"/>
        <v>0</v>
      </c>
      <c r="W22" s="183">
        <f t="shared" si="8"/>
        <v>0</v>
      </c>
    </row>
    <row r="23" spans="1:23" ht="24.75" customHeight="1">
      <c r="A23" s="181">
        <v>8</v>
      </c>
      <c r="B23" s="182" t="s">
        <v>828</v>
      </c>
      <c r="C23" s="183">
        <v>21.66</v>
      </c>
      <c r="D23" s="183">
        <v>0</v>
      </c>
      <c r="E23" s="183">
        <v>0</v>
      </c>
      <c r="F23" s="183"/>
      <c r="G23" s="183"/>
      <c r="H23" s="183"/>
      <c r="I23" s="183">
        <f t="shared" si="0"/>
        <v>21.66</v>
      </c>
      <c r="J23" s="183">
        <f t="shared" si="1"/>
        <v>0</v>
      </c>
      <c r="K23" s="183">
        <f t="shared" si="2"/>
        <v>0</v>
      </c>
      <c r="L23" s="183"/>
      <c r="M23" s="183"/>
      <c r="N23" s="183"/>
      <c r="O23" s="183"/>
      <c r="P23" s="183"/>
      <c r="Q23" s="183"/>
      <c r="R23" s="183">
        <f t="shared" si="3"/>
        <v>0</v>
      </c>
      <c r="S23" s="183">
        <f t="shared" si="4"/>
        <v>0</v>
      </c>
      <c r="T23" s="183">
        <f t="shared" si="5"/>
        <v>0</v>
      </c>
      <c r="U23" s="527">
        <f t="shared" si="6"/>
        <v>21.66</v>
      </c>
      <c r="V23" s="183">
        <f t="shared" si="7"/>
        <v>0</v>
      </c>
      <c r="W23" s="183">
        <f t="shared" si="8"/>
        <v>0</v>
      </c>
    </row>
    <row r="24" spans="1:23" ht="24.75" customHeight="1">
      <c r="A24" s="181"/>
      <c r="B24" s="182"/>
      <c r="C24" s="183"/>
      <c r="D24" s="183"/>
      <c r="E24" s="183"/>
      <c r="F24" s="183"/>
      <c r="G24" s="183"/>
      <c r="H24" s="183"/>
      <c r="I24" s="183">
        <f t="shared" si="0"/>
        <v>0</v>
      </c>
      <c r="J24" s="183">
        <f t="shared" si="1"/>
        <v>0</v>
      </c>
      <c r="K24" s="183">
        <f t="shared" si="2"/>
        <v>0</v>
      </c>
      <c r="L24" s="183"/>
      <c r="M24" s="183"/>
      <c r="N24" s="183"/>
      <c r="O24" s="183"/>
      <c r="P24" s="183"/>
      <c r="Q24" s="183"/>
      <c r="R24" s="183">
        <f t="shared" si="3"/>
        <v>0</v>
      </c>
      <c r="S24" s="183">
        <f t="shared" si="4"/>
        <v>0</v>
      </c>
      <c r="T24" s="183">
        <f t="shared" si="5"/>
        <v>0</v>
      </c>
      <c r="U24" s="183">
        <f t="shared" si="6"/>
        <v>0</v>
      </c>
      <c r="V24" s="183">
        <f t="shared" si="7"/>
        <v>0</v>
      </c>
      <c r="W24" s="183">
        <f t="shared" si="8"/>
        <v>0</v>
      </c>
    </row>
    <row r="25" spans="1:23" ht="24.75" customHeight="1">
      <c r="A25" s="332">
        <v>9</v>
      </c>
      <c r="B25" s="184" t="s">
        <v>1001</v>
      </c>
      <c r="C25" s="527">
        <v>2210</v>
      </c>
      <c r="D25" s="183">
        <v>0</v>
      </c>
      <c r="E25" s="183">
        <v>0</v>
      </c>
      <c r="F25" s="183">
        <v>0</v>
      </c>
      <c r="G25" s="183">
        <v>0</v>
      </c>
      <c r="H25" s="183">
        <v>0</v>
      </c>
      <c r="I25" s="527">
        <f t="shared" si="0"/>
        <v>2210</v>
      </c>
      <c r="J25" s="183">
        <f t="shared" si="1"/>
        <v>0</v>
      </c>
      <c r="K25" s="183">
        <f t="shared" si="2"/>
        <v>0</v>
      </c>
      <c r="L25" s="183"/>
      <c r="M25" s="183"/>
      <c r="N25" s="183"/>
      <c r="O25" s="183"/>
      <c r="P25" s="183"/>
      <c r="Q25" s="183"/>
      <c r="R25" s="183">
        <f t="shared" si="3"/>
        <v>0</v>
      </c>
      <c r="S25" s="183">
        <f t="shared" si="4"/>
        <v>0</v>
      </c>
      <c r="T25" s="183">
        <f t="shared" si="5"/>
        <v>0</v>
      </c>
      <c r="U25" s="527">
        <f t="shared" si="6"/>
        <v>2210</v>
      </c>
      <c r="V25" s="183">
        <f t="shared" si="7"/>
        <v>0</v>
      </c>
      <c r="W25" s="183">
        <f t="shared" si="8"/>
        <v>0</v>
      </c>
    </row>
    <row r="26" spans="1:23" ht="24.75" customHeight="1">
      <c r="A26" s="1080" t="s">
        <v>16</v>
      </c>
      <c r="B26" s="1081"/>
      <c r="C26" s="527">
        <f aca="true" t="shared" si="9" ref="C26:H26">SUM(C15:C25)</f>
        <v>18418.54</v>
      </c>
      <c r="D26" s="527">
        <f t="shared" si="9"/>
        <v>5096.82</v>
      </c>
      <c r="E26" s="527">
        <f t="shared" si="9"/>
        <v>357.15999999999997</v>
      </c>
      <c r="F26" s="527">
        <f t="shared" si="9"/>
        <v>8967.62</v>
      </c>
      <c r="G26" s="527">
        <f t="shared" si="9"/>
        <v>2936.62</v>
      </c>
      <c r="H26" s="527">
        <f t="shared" si="9"/>
        <v>205.86999999999998</v>
      </c>
      <c r="I26" s="527">
        <f t="shared" si="0"/>
        <v>27386.160000000003</v>
      </c>
      <c r="J26" s="183">
        <f t="shared" si="1"/>
        <v>8033.44</v>
      </c>
      <c r="K26" s="183">
        <f t="shared" si="2"/>
        <v>563.03</v>
      </c>
      <c r="L26" s="183">
        <f aca="true" t="shared" si="10" ref="L26:Q26">SUM(L15:L25)</f>
        <v>17023.49</v>
      </c>
      <c r="M26" s="183">
        <f t="shared" si="10"/>
        <v>5577.920000000001</v>
      </c>
      <c r="N26" s="183">
        <f t="shared" si="10"/>
        <v>390.86999999999995</v>
      </c>
      <c r="O26" s="183">
        <f t="shared" si="10"/>
        <v>9607.949999999999</v>
      </c>
      <c r="P26" s="183">
        <f t="shared" si="10"/>
        <v>3147.16</v>
      </c>
      <c r="Q26" s="183">
        <f t="shared" si="10"/>
        <v>220.59</v>
      </c>
      <c r="R26" s="183">
        <f t="shared" si="3"/>
        <v>26631.440000000002</v>
      </c>
      <c r="S26" s="183">
        <f t="shared" si="4"/>
        <v>8725.080000000002</v>
      </c>
      <c r="T26" s="183">
        <f t="shared" si="5"/>
        <v>611.4599999999999</v>
      </c>
      <c r="U26" s="183">
        <f t="shared" si="6"/>
        <v>54017.600000000006</v>
      </c>
      <c r="V26" s="183">
        <f t="shared" si="7"/>
        <v>16758.52</v>
      </c>
      <c r="W26" s="183">
        <f t="shared" si="8"/>
        <v>1174.4899999999998</v>
      </c>
    </row>
    <row r="27" spans="1:2" ht="11.25" customHeight="1">
      <c r="A27" s="185"/>
      <c r="B27" s="185"/>
    </row>
    <row r="28" spans="1:23" ht="12.75">
      <c r="A28" s="1084" t="s">
        <v>1002</v>
      </c>
      <c r="B28" s="1084"/>
      <c r="C28" s="1084"/>
      <c r="D28" s="1084"/>
      <c r="E28" s="1084"/>
      <c r="F28" s="1084"/>
      <c r="G28" s="1084"/>
      <c r="H28" s="1084"/>
      <c r="I28" s="1084"/>
      <c r="J28" s="528"/>
      <c r="K28" s="528"/>
      <c r="L28" s="528"/>
      <c r="N28" s="550"/>
      <c r="O28" s="550"/>
      <c r="P28" s="550"/>
      <c r="Q28" s="550"/>
      <c r="R28" s="550"/>
      <c r="U28" s="528"/>
      <c r="V28" s="528"/>
      <c r="W28" s="528"/>
    </row>
    <row r="29" spans="1:18" ht="15">
      <c r="A29" s="1084" t="s">
        <v>1003</v>
      </c>
      <c r="B29" s="1084"/>
      <c r="C29" s="1084"/>
      <c r="D29" s="1084"/>
      <c r="E29" s="1084"/>
      <c r="F29" s="1084"/>
      <c r="G29" s="1084"/>
      <c r="H29" s="1084"/>
      <c r="I29" s="1084"/>
      <c r="M29"/>
      <c r="N29" s="396"/>
      <c r="O29" s="907" t="s">
        <v>952</v>
      </c>
      <c r="P29" s="907"/>
      <c r="Q29" s="907"/>
      <c r="R29" s="907"/>
    </row>
    <row r="30" spans="1:18" ht="15">
      <c r="A30" s="1084" t="s">
        <v>1004</v>
      </c>
      <c r="B30" s="1084"/>
      <c r="C30" s="1084"/>
      <c r="D30" s="1084"/>
      <c r="E30" s="1084"/>
      <c r="F30" s="1084"/>
      <c r="G30" s="1084"/>
      <c r="H30" s="1084"/>
      <c r="I30" s="1084"/>
      <c r="M30"/>
      <c r="N30" s="396"/>
      <c r="O30" s="907" t="s">
        <v>953</v>
      </c>
      <c r="P30" s="907"/>
      <c r="Q30" s="907"/>
      <c r="R30" s="907"/>
    </row>
    <row r="31" spans="1:21" ht="15">
      <c r="A31" s="1084" t="s">
        <v>1005</v>
      </c>
      <c r="B31" s="1084"/>
      <c r="C31" s="1084"/>
      <c r="D31" s="1084"/>
      <c r="E31" s="1084"/>
      <c r="F31" s="1084"/>
      <c r="G31" s="1084"/>
      <c r="H31" s="1084"/>
      <c r="I31" s="1084"/>
      <c r="J31" s="186"/>
      <c r="K31" s="186"/>
      <c r="L31" s="186"/>
      <c r="M31"/>
      <c r="N31" s="397"/>
      <c r="O31" s="397"/>
      <c r="P31" s="397"/>
      <c r="Q31" s="220"/>
      <c r="R31" s="220"/>
      <c r="S31" s="402"/>
      <c r="T31" s="402"/>
      <c r="U31" s="402"/>
    </row>
    <row r="32" spans="13:18" ht="15">
      <c r="M32"/>
      <c r="N32" s="42" t="s">
        <v>954</v>
      </c>
      <c r="O32" s="42"/>
      <c r="P32" s="42"/>
      <c r="Q32" s="210"/>
      <c r="R32" s="210"/>
    </row>
    <row r="33" spans="1:21" ht="15.75">
      <c r="A33" s="187"/>
      <c r="B33" s="187"/>
      <c r="C33" s="187"/>
      <c r="D33" s="187"/>
      <c r="E33" s="187"/>
      <c r="F33" s="187"/>
      <c r="G33" s="187"/>
      <c r="H33" s="187"/>
      <c r="I33" s="187"/>
      <c r="J33" s="187"/>
      <c r="K33" s="187"/>
      <c r="L33" s="187"/>
      <c r="M33"/>
      <c r="N33" s="396"/>
      <c r="O33" s="907" t="s">
        <v>955</v>
      </c>
      <c r="P33" s="907"/>
      <c r="Q33" s="907"/>
      <c r="R33" s="907"/>
      <c r="S33" s="398"/>
      <c r="T33" s="398"/>
      <c r="U33" s="398"/>
    </row>
    <row r="34" spans="1:21" ht="15.75">
      <c r="A34" s="398"/>
      <c r="B34" s="398"/>
      <c r="C34" s="398"/>
      <c r="D34" s="398"/>
      <c r="E34" s="398"/>
      <c r="F34" s="398"/>
      <c r="G34" s="398"/>
      <c r="H34" s="398"/>
      <c r="I34" s="398"/>
      <c r="J34" s="398"/>
      <c r="K34" s="398"/>
      <c r="L34" s="398"/>
      <c r="M34" s="398"/>
      <c r="N34" s="398"/>
      <c r="O34" s="398"/>
      <c r="P34" s="398"/>
      <c r="Q34" s="398"/>
      <c r="R34" s="398"/>
      <c r="S34" s="398"/>
      <c r="T34" s="398"/>
      <c r="U34" s="398"/>
    </row>
    <row r="35" spans="1:21" ht="15.75">
      <c r="A35" s="398"/>
      <c r="B35" s="398"/>
      <c r="C35" s="398"/>
      <c r="D35" s="398"/>
      <c r="E35" s="398"/>
      <c r="F35" s="398"/>
      <c r="G35" s="398"/>
      <c r="H35" s="398"/>
      <c r="I35" s="398"/>
      <c r="J35" s="398"/>
      <c r="K35" s="398"/>
      <c r="L35" s="398"/>
      <c r="M35" s="398"/>
      <c r="N35" s="398"/>
      <c r="O35" s="398"/>
      <c r="P35" s="398"/>
      <c r="Q35" s="398"/>
      <c r="R35" s="398"/>
      <c r="S35" s="398"/>
      <c r="T35" s="398"/>
      <c r="U35" s="398"/>
    </row>
    <row r="36" spans="18:23" ht="12.75">
      <c r="R36" s="399"/>
      <c r="S36" s="399"/>
      <c r="T36" s="399"/>
      <c r="U36" s="399"/>
      <c r="V36" s="399"/>
      <c r="W36" s="399"/>
    </row>
  </sheetData>
  <sheetProtection/>
  <mergeCells count="26">
    <mergeCell ref="O1:U1"/>
    <mergeCell ref="B4:U4"/>
    <mergeCell ref="B6:U6"/>
    <mergeCell ref="A8:B8"/>
    <mergeCell ref="C11:E11"/>
    <mergeCell ref="O11:Q11"/>
    <mergeCell ref="A26:B26"/>
    <mergeCell ref="A20:B20"/>
    <mergeCell ref="A14:B14"/>
    <mergeCell ref="O29:R29"/>
    <mergeCell ref="O30:R30"/>
    <mergeCell ref="O33:R33"/>
    <mergeCell ref="A31:I31"/>
    <mergeCell ref="A28:I28"/>
    <mergeCell ref="A29:I29"/>
    <mergeCell ref="A30:I30"/>
    <mergeCell ref="V9:W9"/>
    <mergeCell ref="A10:A11"/>
    <mergeCell ref="B10:B11"/>
    <mergeCell ref="C10:K10"/>
    <mergeCell ref="L10:T10"/>
    <mergeCell ref="U10:W11"/>
    <mergeCell ref="F11:H11"/>
    <mergeCell ref="I11:K11"/>
    <mergeCell ref="L11:N11"/>
    <mergeCell ref="R11:T11"/>
  </mergeCells>
  <printOptions horizontalCentered="1"/>
  <pageMargins left="0.3" right="0.35" top="0.2362204724409449" bottom="0" header="0.31496062992125984" footer="0.31496062992125984"/>
  <pageSetup fitToHeight="1" fitToWidth="1" horizontalDpi="600" verticalDpi="600" orientation="landscape" paperSize="9" scale="63" r:id="rId1"/>
  <colBreaks count="1" manualBreakCount="1">
    <brk id="23" max="65535" man="1"/>
  </colBreaks>
</worksheet>
</file>

<file path=xl/worksheets/sheet69.xml><?xml version="1.0" encoding="utf-8"?>
<worksheet xmlns="http://schemas.openxmlformats.org/spreadsheetml/2006/main" xmlns:r="http://schemas.openxmlformats.org/officeDocument/2006/relationships">
  <sheetPr>
    <pageSetUpPr fitToPage="1"/>
  </sheetPr>
  <dimension ref="A1:R41"/>
  <sheetViews>
    <sheetView view="pageBreakPreview" zoomScale="78" zoomScaleSheetLayoutView="78" zoomScalePageLayoutView="0" workbookViewId="0" topLeftCell="A1">
      <selection activeCell="B12" sqref="B12:L27"/>
    </sheetView>
  </sheetViews>
  <sheetFormatPr defaultColWidth="9.140625" defaultRowHeight="12.75"/>
  <cols>
    <col min="1" max="1" width="7.421875" style="162" customWidth="1"/>
    <col min="2" max="2" width="17.140625" style="162" customWidth="1"/>
    <col min="3" max="3" width="11.421875" style="162" customWidth="1"/>
    <col min="4" max="4" width="11.57421875" style="162" customWidth="1"/>
    <col min="5" max="5" width="11.8515625" style="162" customWidth="1"/>
    <col min="6" max="6" width="12.140625" style="162" customWidth="1"/>
    <col min="7" max="7" width="13.28125" style="162" customWidth="1"/>
    <col min="8" max="8" width="14.57421875" style="162" customWidth="1"/>
    <col min="9" max="9" width="12.7109375" style="162" customWidth="1"/>
    <col min="10" max="10" width="14.00390625" style="162" customWidth="1"/>
    <col min="11" max="11" width="12.00390625" style="162" customWidth="1"/>
    <col min="12" max="12" width="11.57421875" style="162" customWidth="1"/>
    <col min="13" max="16384" width="9.140625" style="162" customWidth="1"/>
  </cols>
  <sheetData>
    <row r="1" spans="5:10" s="83" customFormat="1" ht="12.75">
      <c r="E1" s="1090"/>
      <c r="F1" s="1090"/>
      <c r="G1" s="1090"/>
      <c r="H1" s="1090"/>
      <c r="I1" s="1090"/>
      <c r="J1" s="315" t="s">
        <v>663</v>
      </c>
    </row>
    <row r="2" spans="1:10" s="83" customFormat="1" ht="15">
      <c r="A2" s="907" t="s">
        <v>0</v>
      </c>
      <c r="B2" s="907"/>
      <c r="C2" s="907"/>
      <c r="D2" s="907"/>
      <c r="E2" s="907"/>
      <c r="F2" s="907"/>
      <c r="G2" s="907"/>
      <c r="H2" s="907"/>
      <c r="I2" s="907"/>
      <c r="J2" s="907"/>
    </row>
    <row r="3" spans="1:10" s="83" customFormat="1" ht="20.25">
      <c r="A3" s="684" t="s">
        <v>690</v>
      </c>
      <c r="B3" s="684"/>
      <c r="C3" s="684"/>
      <c r="D3" s="684"/>
      <c r="E3" s="684"/>
      <c r="F3" s="684"/>
      <c r="G3" s="684"/>
      <c r="H3" s="684"/>
      <c r="I3" s="684"/>
      <c r="J3" s="684"/>
    </row>
    <row r="4" s="83" customFormat="1" ht="14.25" customHeight="1"/>
    <row r="5" spans="1:12" ht="19.5" customHeight="1">
      <c r="A5" s="1092" t="s">
        <v>763</v>
      </c>
      <c r="B5" s="1092"/>
      <c r="C5" s="1092"/>
      <c r="D5" s="1092"/>
      <c r="E5" s="1092"/>
      <c r="F5" s="1092"/>
      <c r="G5" s="1092"/>
      <c r="H5" s="1092"/>
      <c r="I5" s="1092"/>
      <c r="J5" s="1092"/>
      <c r="K5" s="1092"/>
      <c r="L5" s="1092"/>
    </row>
    <row r="6" spans="1:10" ht="13.5" customHeight="1">
      <c r="A6" s="316"/>
      <c r="B6" s="316"/>
      <c r="C6" s="316"/>
      <c r="D6" s="316"/>
      <c r="E6" s="316"/>
      <c r="F6" s="316"/>
      <c r="G6" s="316"/>
      <c r="H6" s="316"/>
      <c r="I6" s="316"/>
      <c r="J6" s="316"/>
    </row>
    <row r="7" ht="0.75" customHeight="1"/>
    <row r="8" spans="1:12" ht="12.75">
      <c r="A8" s="1091" t="s">
        <v>1011</v>
      </c>
      <c r="B8" s="1091"/>
      <c r="C8" s="317"/>
      <c r="H8" s="1093" t="s">
        <v>766</v>
      </c>
      <c r="I8" s="1093"/>
      <c r="J8" s="1093"/>
      <c r="K8" s="1093"/>
      <c r="L8" s="1093"/>
    </row>
    <row r="9" spans="1:16" ht="18" customHeight="1">
      <c r="A9" s="888" t="s">
        <v>2</v>
      </c>
      <c r="B9" s="888" t="s">
        <v>33</v>
      </c>
      <c r="C9" s="1089" t="s">
        <v>664</v>
      </c>
      <c r="D9" s="1089"/>
      <c r="E9" s="1089" t="s">
        <v>119</v>
      </c>
      <c r="F9" s="1089"/>
      <c r="G9" s="1089" t="s">
        <v>665</v>
      </c>
      <c r="H9" s="1089"/>
      <c r="I9" s="1089" t="s">
        <v>120</v>
      </c>
      <c r="J9" s="1089"/>
      <c r="K9" s="1089" t="s">
        <v>121</v>
      </c>
      <c r="L9" s="1089"/>
      <c r="O9" s="318"/>
      <c r="P9" s="319"/>
    </row>
    <row r="10" spans="1:12" ht="44.25" customHeight="1">
      <c r="A10" s="888"/>
      <c r="B10" s="888"/>
      <c r="C10" s="88" t="s">
        <v>666</v>
      </c>
      <c r="D10" s="88" t="s">
        <v>667</v>
      </c>
      <c r="E10" s="88" t="s">
        <v>668</v>
      </c>
      <c r="F10" s="88" t="s">
        <v>669</v>
      </c>
      <c r="G10" s="88" t="s">
        <v>668</v>
      </c>
      <c r="H10" s="88" t="s">
        <v>669</v>
      </c>
      <c r="I10" s="88" t="s">
        <v>666</v>
      </c>
      <c r="J10" s="88" t="s">
        <v>667</v>
      </c>
      <c r="K10" s="88" t="s">
        <v>666</v>
      </c>
      <c r="L10" s="88" t="s">
        <v>667</v>
      </c>
    </row>
    <row r="11" spans="1:12" ht="12.75">
      <c r="A11" s="88">
        <v>1</v>
      </c>
      <c r="B11" s="88">
        <v>2</v>
      </c>
      <c r="C11" s="88">
        <v>3</v>
      </c>
      <c r="D11" s="88">
        <v>4</v>
      </c>
      <c r="E11" s="88">
        <v>5</v>
      </c>
      <c r="F11" s="88">
        <v>6</v>
      </c>
      <c r="G11" s="88">
        <v>7</v>
      </c>
      <c r="H11" s="88">
        <v>8</v>
      </c>
      <c r="I11" s="88">
        <v>9</v>
      </c>
      <c r="J11" s="88">
        <v>10</v>
      </c>
      <c r="K11" s="88">
        <v>11</v>
      </c>
      <c r="L11" s="88">
        <v>12</v>
      </c>
    </row>
    <row r="12" spans="1:18" ht="12.75">
      <c r="A12" s="320">
        <v>1</v>
      </c>
      <c r="B12" s="1007" t="s">
        <v>949</v>
      </c>
      <c r="C12" s="1008"/>
      <c r="D12" s="1008"/>
      <c r="E12" s="1008"/>
      <c r="F12" s="1008"/>
      <c r="G12" s="1008"/>
      <c r="H12" s="1008"/>
      <c r="I12" s="1008"/>
      <c r="J12" s="1008"/>
      <c r="K12" s="1008"/>
      <c r="L12" s="1008"/>
      <c r="M12" s="385"/>
      <c r="N12" s="385"/>
      <c r="O12" s="385"/>
      <c r="P12" s="385"/>
      <c r="Q12" s="385"/>
      <c r="R12" s="386"/>
    </row>
    <row r="13" spans="1:18" ht="12.75">
      <c r="A13" s="320">
        <v>2</v>
      </c>
      <c r="B13" s="1010"/>
      <c r="C13" s="1011"/>
      <c r="D13" s="1011"/>
      <c r="E13" s="1011"/>
      <c r="F13" s="1011"/>
      <c r="G13" s="1011"/>
      <c r="H13" s="1011"/>
      <c r="I13" s="1011"/>
      <c r="J13" s="1011"/>
      <c r="K13" s="1011"/>
      <c r="L13" s="1011"/>
      <c r="M13" s="387"/>
      <c r="N13" s="387"/>
      <c r="O13" s="387"/>
      <c r="P13" s="387"/>
      <c r="Q13" s="387"/>
      <c r="R13" s="388"/>
    </row>
    <row r="14" spans="1:18" ht="12.75">
      <c r="A14" s="320">
        <v>3</v>
      </c>
      <c r="B14" s="1010"/>
      <c r="C14" s="1011"/>
      <c r="D14" s="1011"/>
      <c r="E14" s="1011"/>
      <c r="F14" s="1011"/>
      <c r="G14" s="1011"/>
      <c r="H14" s="1011"/>
      <c r="I14" s="1011"/>
      <c r="J14" s="1011"/>
      <c r="K14" s="1011"/>
      <c r="L14" s="1011"/>
      <c r="M14" s="387"/>
      <c r="N14" s="387"/>
      <c r="O14" s="387"/>
      <c r="P14" s="387"/>
      <c r="Q14" s="387"/>
      <c r="R14" s="388"/>
    </row>
    <row r="15" spans="1:18" ht="12.75">
      <c r="A15" s="320">
        <v>4</v>
      </c>
      <c r="B15" s="1010"/>
      <c r="C15" s="1011"/>
      <c r="D15" s="1011"/>
      <c r="E15" s="1011"/>
      <c r="F15" s="1011"/>
      <c r="G15" s="1011"/>
      <c r="H15" s="1011"/>
      <c r="I15" s="1011"/>
      <c r="J15" s="1011"/>
      <c r="K15" s="1011"/>
      <c r="L15" s="1011"/>
      <c r="M15" s="387"/>
      <c r="N15" s="387"/>
      <c r="O15" s="387"/>
      <c r="P15" s="387"/>
      <c r="Q15" s="387"/>
      <c r="R15" s="388"/>
    </row>
    <row r="16" spans="1:18" ht="12.75">
      <c r="A16" s="320">
        <v>5</v>
      </c>
      <c r="B16" s="1010"/>
      <c r="C16" s="1011"/>
      <c r="D16" s="1011"/>
      <c r="E16" s="1011"/>
      <c r="F16" s="1011"/>
      <c r="G16" s="1011"/>
      <c r="H16" s="1011"/>
      <c r="I16" s="1011"/>
      <c r="J16" s="1011"/>
      <c r="K16" s="1011"/>
      <c r="L16" s="1011"/>
      <c r="M16" s="387"/>
      <c r="N16" s="387"/>
      <c r="O16" s="387"/>
      <c r="P16" s="387"/>
      <c r="Q16" s="387"/>
      <c r="R16" s="388"/>
    </row>
    <row r="17" spans="1:18" ht="12.75">
      <c r="A17" s="320">
        <v>6</v>
      </c>
      <c r="B17" s="1010"/>
      <c r="C17" s="1011"/>
      <c r="D17" s="1011"/>
      <c r="E17" s="1011"/>
      <c r="F17" s="1011"/>
      <c r="G17" s="1011"/>
      <c r="H17" s="1011"/>
      <c r="I17" s="1011"/>
      <c r="J17" s="1011"/>
      <c r="K17" s="1011"/>
      <c r="L17" s="1011"/>
      <c r="M17" s="387"/>
      <c r="N17" s="387"/>
      <c r="O17" s="387"/>
      <c r="P17" s="387"/>
      <c r="Q17" s="387"/>
      <c r="R17" s="388"/>
    </row>
    <row r="18" spans="1:18" ht="12.75">
      <c r="A18" s="320">
        <v>7</v>
      </c>
      <c r="B18" s="1010"/>
      <c r="C18" s="1011"/>
      <c r="D18" s="1011"/>
      <c r="E18" s="1011"/>
      <c r="F18" s="1011"/>
      <c r="G18" s="1011"/>
      <c r="H18" s="1011"/>
      <c r="I18" s="1011"/>
      <c r="J18" s="1011"/>
      <c r="K18" s="1011"/>
      <c r="L18" s="1011"/>
      <c r="M18" s="387"/>
      <c r="N18" s="387"/>
      <c r="O18" s="387"/>
      <c r="P18" s="387"/>
      <c r="Q18" s="387"/>
      <c r="R18" s="388"/>
    </row>
    <row r="19" spans="1:18" ht="12.75">
      <c r="A19" s="320">
        <v>8</v>
      </c>
      <c r="B19" s="1010"/>
      <c r="C19" s="1011"/>
      <c r="D19" s="1011"/>
      <c r="E19" s="1011"/>
      <c r="F19" s="1011"/>
      <c r="G19" s="1011"/>
      <c r="H19" s="1011"/>
      <c r="I19" s="1011"/>
      <c r="J19" s="1011"/>
      <c r="K19" s="1011"/>
      <c r="L19" s="1011"/>
      <c r="M19" s="387"/>
      <c r="N19" s="387"/>
      <c r="O19" s="387"/>
      <c r="P19" s="387"/>
      <c r="Q19" s="387"/>
      <c r="R19" s="388"/>
    </row>
    <row r="20" spans="1:18" ht="12.75">
      <c r="A20" s="320">
        <v>9</v>
      </c>
      <c r="B20" s="1010"/>
      <c r="C20" s="1011"/>
      <c r="D20" s="1011"/>
      <c r="E20" s="1011"/>
      <c r="F20" s="1011"/>
      <c r="G20" s="1011"/>
      <c r="H20" s="1011"/>
      <c r="I20" s="1011"/>
      <c r="J20" s="1011"/>
      <c r="K20" s="1011"/>
      <c r="L20" s="1011"/>
      <c r="M20" s="387"/>
      <c r="N20" s="387"/>
      <c r="O20" s="387"/>
      <c r="P20" s="387"/>
      <c r="Q20" s="387"/>
      <c r="R20" s="388"/>
    </row>
    <row r="21" spans="1:18" ht="12.75">
      <c r="A21" s="320">
        <v>10</v>
      </c>
      <c r="B21" s="1010"/>
      <c r="C21" s="1011"/>
      <c r="D21" s="1011"/>
      <c r="E21" s="1011"/>
      <c r="F21" s="1011"/>
      <c r="G21" s="1011"/>
      <c r="H21" s="1011"/>
      <c r="I21" s="1011"/>
      <c r="J21" s="1011"/>
      <c r="K21" s="1011"/>
      <c r="L21" s="1011"/>
      <c r="M21" s="387"/>
      <c r="N21" s="387"/>
      <c r="O21" s="387"/>
      <c r="P21" s="387"/>
      <c r="Q21" s="387"/>
      <c r="R21" s="388"/>
    </row>
    <row r="22" spans="1:18" ht="12.75">
      <c r="A22" s="320">
        <v>11</v>
      </c>
      <c r="B22" s="1010"/>
      <c r="C22" s="1011"/>
      <c r="D22" s="1011"/>
      <c r="E22" s="1011"/>
      <c r="F22" s="1011"/>
      <c r="G22" s="1011"/>
      <c r="H22" s="1011"/>
      <c r="I22" s="1011"/>
      <c r="J22" s="1011"/>
      <c r="K22" s="1011"/>
      <c r="L22" s="1011"/>
      <c r="M22" s="387"/>
      <c r="N22" s="387"/>
      <c r="O22" s="387"/>
      <c r="P22" s="387"/>
      <c r="Q22" s="387"/>
      <c r="R22" s="388"/>
    </row>
    <row r="23" spans="1:18" ht="12.75">
      <c r="A23" s="320">
        <v>12</v>
      </c>
      <c r="B23" s="1010"/>
      <c r="C23" s="1011"/>
      <c r="D23" s="1011"/>
      <c r="E23" s="1011"/>
      <c r="F23" s="1011"/>
      <c r="G23" s="1011"/>
      <c r="H23" s="1011"/>
      <c r="I23" s="1011"/>
      <c r="J23" s="1011"/>
      <c r="K23" s="1011"/>
      <c r="L23" s="1011"/>
      <c r="M23" s="387"/>
      <c r="N23" s="387"/>
      <c r="O23" s="387"/>
      <c r="P23" s="387"/>
      <c r="Q23" s="387"/>
      <c r="R23" s="388"/>
    </row>
    <row r="24" spans="1:18" ht="12.75">
      <c r="A24" s="320">
        <v>13</v>
      </c>
      <c r="B24" s="1010"/>
      <c r="C24" s="1011"/>
      <c r="D24" s="1011"/>
      <c r="E24" s="1011"/>
      <c r="F24" s="1011"/>
      <c r="G24" s="1011"/>
      <c r="H24" s="1011"/>
      <c r="I24" s="1011"/>
      <c r="J24" s="1011"/>
      <c r="K24" s="1011"/>
      <c r="L24" s="1011"/>
      <c r="M24" s="387"/>
      <c r="N24" s="387"/>
      <c r="O24" s="387"/>
      <c r="P24" s="387"/>
      <c r="Q24" s="387"/>
      <c r="R24" s="388"/>
    </row>
    <row r="25" spans="1:18" ht="12.75">
      <c r="A25" s="320">
        <v>14</v>
      </c>
      <c r="B25" s="1010"/>
      <c r="C25" s="1011"/>
      <c r="D25" s="1011"/>
      <c r="E25" s="1011"/>
      <c r="F25" s="1011"/>
      <c r="G25" s="1011"/>
      <c r="H25" s="1011"/>
      <c r="I25" s="1011"/>
      <c r="J25" s="1011"/>
      <c r="K25" s="1011"/>
      <c r="L25" s="1011"/>
      <c r="M25" s="387"/>
      <c r="N25" s="387"/>
      <c r="O25" s="387"/>
      <c r="P25" s="387"/>
      <c r="Q25" s="387"/>
      <c r="R25" s="388"/>
    </row>
    <row r="26" spans="1:18" ht="12.75">
      <c r="A26" s="321" t="s">
        <v>7</v>
      </c>
      <c r="B26" s="1010"/>
      <c r="C26" s="1011"/>
      <c r="D26" s="1011"/>
      <c r="E26" s="1011"/>
      <c r="F26" s="1011"/>
      <c r="G26" s="1011"/>
      <c r="H26" s="1011"/>
      <c r="I26" s="1011"/>
      <c r="J26" s="1011"/>
      <c r="K26" s="1011"/>
      <c r="L26" s="1011"/>
      <c r="M26" s="387"/>
      <c r="N26" s="387"/>
      <c r="O26" s="387"/>
      <c r="P26" s="387"/>
      <c r="Q26" s="387"/>
      <c r="R26" s="388"/>
    </row>
    <row r="27" spans="1:18" ht="12.75">
      <c r="A27" s="321" t="s">
        <v>7</v>
      </c>
      <c r="B27" s="1010"/>
      <c r="C27" s="1011"/>
      <c r="D27" s="1011"/>
      <c r="E27" s="1011"/>
      <c r="F27" s="1011"/>
      <c r="G27" s="1011"/>
      <c r="H27" s="1011"/>
      <c r="I27" s="1011"/>
      <c r="J27" s="1011"/>
      <c r="K27" s="1011"/>
      <c r="L27" s="1011"/>
      <c r="M27" s="387"/>
      <c r="N27" s="387"/>
      <c r="O27" s="387"/>
      <c r="P27" s="387"/>
      <c r="Q27" s="387"/>
      <c r="R27" s="388"/>
    </row>
    <row r="28" spans="1:18" ht="12.75">
      <c r="A28" s="87" t="s">
        <v>16</v>
      </c>
      <c r="B28" s="389"/>
      <c r="C28" s="390"/>
      <c r="D28" s="390"/>
      <c r="E28" s="390"/>
      <c r="F28" s="390"/>
      <c r="G28" s="390"/>
      <c r="H28" s="390"/>
      <c r="I28" s="390"/>
      <c r="J28" s="390"/>
      <c r="K28" s="390"/>
      <c r="L28" s="390"/>
      <c r="M28" s="390"/>
      <c r="N28" s="390"/>
      <c r="O28" s="390"/>
      <c r="P28" s="390"/>
      <c r="Q28" s="390"/>
      <c r="R28" s="391"/>
    </row>
    <row r="29" spans="1:10" ht="12.75">
      <c r="A29" s="95"/>
      <c r="B29" s="116"/>
      <c r="C29" s="116"/>
      <c r="D29" s="319"/>
      <c r="E29" s="319"/>
      <c r="F29" s="319"/>
      <c r="G29" s="319"/>
      <c r="H29" s="319"/>
      <c r="I29" s="319"/>
      <c r="J29" s="319"/>
    </row>
    <row r="30" spans="1:10" ht="12.75">
      <c r="A30" s="95"/>
      <c r="B30" s="116"/>
      <c r="C30" s="116"/>
      <c r="D30" s="319"/>
      <c r="E30" s="319"/>
      <c r="F30" s="319"/>
      <c r="G30" s="319"/>
      <c r="H30" s="319"/>
      <c r="I30" s="319"/>
      <c r="J30" s="319"/>
    </row>
    <row r="31" spans="1:10" ht="12.75">
      <c r="A31" s="95"/>
      <c r="B31" s="116"/>
      <c r="C31" s="116"/>
      <c r="D31" s="319"/>
      <c r="E31" s="319"/>
      <c r="F31" s="319"/>
      <c r="G31" s="319"/>
      <c r="H31" s="319"/>
      <c r="I31" s="319"/>
      <c r="J31" s="319"/>
    </row>
    <row r="32" spans="1:10" ht="15.75" customHeight="1">
      <c r="A32" s="98"/>
      <c r="B32" s="98"/>
      <c r="C32" s="98"/>
      <c r="D32" s="98"/>
      <c r="E32"/>
      <c r="F32" s="396"/>
      <c r="G32" s="907" t="s">
        <v>952</v>
      </c>
      <c r="H32" s="907"/>
      <c r="I32" s="907"/>
      <c r="J32" s="907"/>
    </row>
    <row r="33" spans="1:10" ht="12.75" customHeight="1">
      <c r="A33" s="400"/>
      <c r="B33" s="400"/>
      <c r="C33" s="400"/>
      <c r="D33" s="400"/>
      <c r="E33"/>
      <c r="F33" s="396"/>
      <c r="G33" s="907" t="s">
        <v>953</v>
      </c>
      <c r="H33" s="907"/>
      <c r="I33" s="907"/>
      <c r="J33" s="907"/>
    </row>
    <row r="34" spans="1:11" ht="12.75" customHeight="1">
      <c r="A34" s="323"/>
      <c r="B34" s="323"/>
      <c r="C34" s="323"/>
      <c r="D34" s="323"/>
      <c r="E34"/>
      <c r="F34" s="397"/>
      <c r="G34" s="397"/>
      <c r="H34" s="397"/>
      <c r="I34" s="220"/>
      <c r="J34" s="220"/>
      <c r="K34" s="400"/>
    </row>
    <row r="35" spans="1:10" ht="15">
      <c r="A35" s="98"/>
      <c r="B35" s="98"/>
      <c r="C35" s="98"/>
      <c r="E35"/>
      <c r="F35" s="42" t="s">
        <v>954</v>
      </c>
      <c r="G35" s="42"/>
      <c r="H35" s="42"/>
      <c r="I35" s="210"/>
      <c r="J35" s="210"/>
    </row>
    <row r="36" spans="5:10" ht="15">
      <c r="E36"/>
      <c r="F36" s="396"/>
      <c r="G36" s="907" t="s">
        <v>955</v>
      </c>
      <c r="H36" s="907"/>
      <c r="I36" s="907"/>
      <c r="J36" s="907"/>
    </row>
    <row r="39" spans="1:10" ht="12.75">
      <c r="A39" s="401"/>
      <c r="B39" s="401"/>
      <c r="C39" s="401"/>
      <c r="D39" s="401"/>
      <c r="E39" s="401"/>
      <c r="F39" s="401"/>
      <c r="G39" s="401"/>
      <c r="H39" s="401"/>
      <c r="I39" s="401"/>
      <c r="J39" s="401"/>
    </row>
    <row r="41" spans="1:10" ht="12.75">
      <c r="A41" s="1094"/>
      <c r="B41" s="1094"/>
      <c r="C41" s="1094"/>
      <c r="D41" s="1094"/>
      <c r="E41" s="1094"/>
      <c r="F41" s="1094"/>
      <c r="G41" s="1094"/>
      <c r="H41" s="1094"/>
      <c r="I41" s="1094"/>
      <c r="J41" s="1094"/>
    </row>
  </sheetData>
  <sheetProtection/>
  <mergeCells count="18">
    <mergeCell ref="B12:L27"/>
    <mergeCell ref="G32:J32"/>
    <mergeCell ref="G33:J33"/>
    <mergeCell ref="G36:J36"/>
    <mergeCell ref="A41:J41"/>
    <mergeCell ref="A9:A10"/>
    <mergeCell ref="B9:B10"/>
    <mergeCell ref="C9:D9"/>
    <mergeCell ref="E9:F9"/>
    <mergeCell ref="G9:H9"/>
    <mergeCell ref="I9:J9"/>
    <mergeCell ref="K9:L9"/>
    <mergeCell ref="E1:I1"/>
    <mergeCell ref="A2:J2"/>
    <mergeCell ref="A3:J3"/>
    <mergeCell ref="A8:B8"/>
    <mergeCell ref="A5:L5"/>
    <mergeCell ref="H8:L8"/>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89" r:id="rId1"/>
</worksheet>
</file>

<file path=xl/worksheets/sheet7.xml><?xml version="1.0" encoding="utf-8"?>
<worksheet xmlns="http://schemas.openxmlformats.org/spreadsheetml/2006/main" xmlns:r="http://schemas.openxmlformats.org/officeDocument/2006/relationships">
  <sheetPr>
    <pageSetUpPr fitToPage="1"/>
  </sheetPr>
  <dimension ref="A1:K51"/>
  <sheetViews>
    <sheetView view="pageBreakPreview" zoomScaleNormal="90" zoomScaleSheetLayoutView="100" zoomScalePageLayoutView="0" workbookViewId="0" topLeftCell="A26">
      <selection activeCell="D47" sqref="D47"/>
    </sheetView>
  </sheetViews>
  <sheetFormatPr defaultColWidth="9.140625" defaultRowHeight="12.75"/>
  <cols>
    <col min="1" max="1" width="6.00390625" style="0" customWidth="1"/>
    <col min="2" max="2" width="15.57421875" style="0" customWidth="1"/>
    <col min="3" max="3" width="14.421875" style="0" customWidth="1"/>
    <col min="4" max="4" width="16.8515625" style="0" customWidth="1"/>
    <col min="5" max="5" width="18.8515625" style="0" customWidth="1"/>
    <col min="6" max="6" width="14.140625" style="0" customWidth="1"/>
    <col min="7" max="7" width="18.8515625" style="0" customWidth="1"/>
    <col min="8" max="8" width="21.421875" style="0" customWidth="1"/>
  </cols>
  <sheetData>
    <row r="1" spans="1:8" ht="18">
      <c r="A1" s="712" t="s">
        <v>0</v>
      </c>
      <c r="B1" s="712"/>
      <c r="C1" s="712"/>
      <c r="D1" s="712"/>
      <c r="E1" s="712"/>
      <c r="F1" s="712"/>
      <c r="G1" s="712"/>
      <c r="H1" s="197" t="s">
        <v>243</v>
      </c>
    </row>
    <row r="2" spans="1:8" ht="21">
      <c r="A2" s="713" t="s">
        <v>690</v>
      </c>
      <c r="B2" s="713"/>
      <c r="C2" s="713"/>
      <c r="D2" s="713"/>
      <c r="E2" s="713"/>
      <c r="F2" s="713"/>
      <c r="G2" s="713"/>
      <c r="H2" s="713"/>
    </row>
    <row r="3" spans="1:2" ht="15">
      <c r="A3" s="199"/>
      <c r="B3" s="199"/>
    </row>
    <row r="4" spans="1:8" ht="18" customHeight="1">
      <c r="A4" s="714" t="s">
        <v>730</v>
      </c>
      <c r="B4" s="714"/>
      <c r="C4" s="714"/>
      <c r="D4" s="714"/>
      <c r="E4" s="714"/>
      <c r="F4" s="714"/>
      <c r="G4" s="714"/>
      <c r="H4" s="714"/>
    </row>
    <row r="5" spans="1:2" ht="15">
      <c r="A5" s="200" t="s">
        <v>1010</v>
      </c>
      <c r="B5" s="200"/>
    </row>
    <row r="6" spans="1:8" ht="15">
      <c r="A6" s="200"/>
      <c r="B6" s="200"/>
      <c r="G6" s="715" t="s">
        <v>768</v>
      </c>
      <c r="H6" s="715"/>
    </row>
    <row r="7" spans="1:8" ht="59.25" customHeight="1">
      <c r="A7" s="422" t="s">
        <v>2</v>
      </c>
      <c r="B7" s="422" t="s">
        <v>3</v>
      </c>
      <c r="C7" s="423" t="s">
        <v>244</v>
      </c>
      <c r="D7" s="423" t="s">
        <v>958</v>
      </c>
      <c r="E7" s="423" t="s">
        <v>245</v>
      </c>
      <c r="F7" s="423" t="s">
        <v>246</v>
      </c>
      <c r="G7" s="423" t="s">
        <v>247</v>
      </c>
      <c r="H7" s="423" t="s">
        <v>248</v>
      </c>
    </row>
    <row r="8" spans="1:8" s="197" customFormat="1" ht="15">
      <c r="A8" s="202" t="s">
        <v>249</v>
      </c>
      <c r="B8" s="202" t="s">
        <v>250</v>
      </c>
      <c r="C8" s="202" t="s">
        <v>251</v>
      </c>
      <c r="D8" s="202" t="s">
        <v>252</v>
      </c>
      <c r="E8" s="202" t="s">
        <v>253</v>
      </c>
      <c r="F8" s="202" t="s">
        <v>254</v>
      </c>
      <c r="G8" s="202" t="s">
        <v>255</v>
      </c>
      <c r="H8" s="202" t="s">
        <v>256</v>
      </c>
    </row>
    <row r="9" spans="1:8" ht="12.75">
      <c r="A9" s="370">
        <v>1</v>
      </c>
      <c r="B9" s="371" t="s">
        <v>900</v>
      </c>
      <c r="C9" s="203">
        <f>'AT3A_cvrg(Insti)_PY'!L12</f>
        <v>317</v>
      </c>
      <c r="D9" s="203">
        <f>'AT3C_cvrg(Insti)_UPY '!G11</f>
        <v>126</v>
      </c>
      <c r="E9" s="203">
        <f>'AT3B_cvrg(Insti)_UPY '!G11</f>
        <v>129</v>
      </c>
      <c r="F9" s="203">
        <f>SUM(C9:E9)</f>
        <v>572</v>
      </c>
      <c r="G9" s="203">
        <f>F9</f>
        <v>572</v>
      </c>
      <c r="H9" s="709" t="s">
        <v>956</v>
      </c>
    </row>
    <row r="10" spans="1:8" ht="12.75">
      <c r="A10" s="370">
        <v>2</v>
      </c>
      <c r="B10" s="371" t="s">
        <v>901</v>
      </c>
      <c r="C10" s="203">
        <f>'AT3A_cvrg(Insti)_PY'!L13</f>
        <v>213</v>
      </c>
      <c r="D10" s="203">
        <f>'AT3C_cvrg(Insti)_UPY '!G12</f>
        <v>217</v>
      </c>
      <c r="E10" s="203">
        <f>'AT3B_cvrg(Insti)_UPY '!G12</f>
        <v>186</v>
      </c>
      <c r="F10" s="203">
        <f aca="true" t="shared" si="0" ref="F10:F40">SUM(C10:E10)</f>
        <v>616</v>
      </c>
      <c r="G10" s="203">
        <f aca="true" t="shared" si="1" ref="G10:G41">F10</f>
        <v>616</v>
      </c>
      <c r="H10" s="710"/>
    </row>
    <row r="11" spans="1:8" ht="12.75">
      <c r="A11" s="370">
        <v>3</v>
      </c>
      <c r="B11" s="371" t="s">
        <v>902</v>
      </c>
      <c r="C11" s="203">
        <f>'AT3A_cvrg(Insti)_PY'!L14</f>
        <v>772</v>
      </c>
      <c r="D11" s="203">
        <f>'AT3C_cvrg(Insti)_UPY '!G13</f>
        <v>237</v>
      </c>
      <c r="E11" s="203">
        <f>'AT3B_cvrg(Insti)_UPY '!G13</f>
        <v>273</v>
      </c>
      <c r="F11" s="203">
        <f t="shared" si="0"/>
        <v>1282</v>
      </c>
      <c r="G11" s="203">
        <f t="shared" si="1"/>
        <v>1282</v>
      </c>
      <c r="H11" s="710"/>
    </row>
    <row r="12" spans="1:8" ht="12.75">
      <c r="A12" s="370">
        <v>4</v>
      </c>
      <c r="B12" s="371" t="s">
        <v>903</v>
      </c>
      <c r="C12" s="203">
        <f>'AT3A_cvrg(Insti)_PY'!L15</f>
        <v>967</v>
      </c>
      <c r="D12" s="203">
        <f>'AT3C_cvrg(Insti)_UPY '!G14</f>
        <v>255</v>
      </c>
      <c r="E12" s="203">
        <f>'AT3B_cvrg(Insti)_UPY '!G14</f>
        <v>364</v>
      </c>
      <c r="F12" s="203">
        <f t="shared" si="0"/>
        <v>1586</v>
      </c>
      <c r="G12" s="203">
        <f t="shared" si="1"/>
        <v>1586</v>
      </c>
      <c r="H12" s="710"/>
    </row>
    <row r="13" spans="1:8" ht="12.75">
      <c r="A13" s="370">
        <v>5</v>
      </c>
      <c r="B13" s="371" t="s">
        <v>904</v>
      </c>
      <c r="C13" s="203">
        <f>'AT3A_cvrg(Insti)_PY'!L16</f>
        <v>847</v>
      </c>
      <c r="D13" s="203">
        <f>'AT3C_cvrg(Insti)_UPY '!G15</f>
        <v>225</v>
      </c>
      <c r="E13" s="203">
        <f>'AT3B_cvrg(Insti)_UPY '!G15</f>
        <v>314</v>
      </c>
      <c r="F13" s="203">
        <f t="shared" si="0"/>
        <v>1386</v>
      </c>
      <c r="G13" s="203">
        <f t="shared" si="1"/>
        <v>1386</v>
      </c>
      <c r="H13" s="710"/>
    </row>
    <row r="14" spans="1:8" ht="12.75">
      <c r="A14" s="370">
        <v>6</v>
      </c>
      <c r="B14" s="371" t="s">
        <v>905</v>
      </c>
      <c r="C14" s="203">
        <f>'AT3A_cvrg(Insti)_PY'!L17</f>
        <v>1033</v>
      </c>
      <c r="D14" s="203">
        <f>'AT3C_cvrg(Insti)_UPY '!G16</f>
        <v>215</v>
      </c>
      <c r="E14" s="203">
        <f>'AT3B_cvrg(Insti)_UPY '!G16</f>
        <v>272</v>
      </c>
      <c r="F14" s="203">
        <f t="shared" si="0"/>
        <v>1520</v>
      </c>
      <c r="G14" s="203">
        <f t="shared" si="1"/>
        <v>1520</v>
      </c>
      <c r="H14" s="710"/>
    </row>
    <row r="15" spans="1:8" ht="12.75">
      <c r="A15" s="370">
        <v>7</v>
      </c>
      <c r="B15" s="371" t="s">
        <v>906</v>
      </c>
      <c r="C15" s="203">
        <f>'AT3A_cvrg(Insti)_PY'!L18</f>
        <v>822</v>
      </c>
      <c r="D15" s="203">
        <f>'AT3C_cvrg(Insti)_UPY '!G17</f>
        <v>142</v>
      </c>
      <c r="E15" s="203">
        <f>'AT3B_cvrg(Insti)_UPY '!G17</f>
        <v>364</v>
      </c>
      <c r="F15" s="203">
        <f t="shared" si="0"/>
        <v>1328</v>
      </c>
      <c r="G15" s="203">
        <f t="shared" si="1"/>
        <v>1328</v>
      </c>
      <c r="H15" s="710"/>
    </row>
    <row r="16" spans="1:8" ht="12.75">
      <c r="A16" s="370">
        <v>8</v>
      </c>
      <c r="B16" s="371" t="s">
        <v>907</v>
      </c>
      <c r="C16" s="203">
        <f>'AT3A_cvrg(Insti)_PY'!L19</f>
        <v>913</v>
      </c>
      <c r="D16" s="203">
        <f>'AT3C_cvrg(Insti)_UPY '!G18</f>
        <v>395</v>
      </c>
      <c r="E16" s="203">
        <f>'AT3B_cvrg(Insti)_UPY '!G18</f>
        <v>280</v>
      </c>
      <c r="F16" s="203">
        <f t="shared" si="0"/>
        <v>1588</v>
      </c>
      <c r="G16" s="203">
        <f t="shared" si="1"/>
        <v>1588</v>
      </c>
      <c r="H16" s="710"/>
    </row>
    <row r="17" spans="1:8" ht="12.75">
      <c r="A17" s="370">
        <v>9</v>
      </c>
      <c r="B17" s="371" t="s">
        <v>908</v>
      </c>
      <c r="C17" s="203">
        <f>'AT3A_cvrg(Insti)_PY'!L20</f>
        <v>273</v>
      </c>
      <c r="D17" s="203">
        <f>'AT3C_cvrg(Insti)_UPY '!G19</f>
        <v>258</v>
      </c>
      <c r="E17" s="203">
        <f>'AT3B_cvrg(Insti)_UPY '!G19</f>
        <v>134</v>
      </c>
      <c r="F17" s="203">
        <f t="shared" si="0"/>
        <v>665</v>
      </c>
      <c r="G17" s="203">
        <f t="shared" si="1"/>
        <v>665</v>
      </c>
      <c r="H17" s="710"/>
    </row>
    <row r="18" spans="1:8" ht="12.75">
      <c r="A18" s="370">
        <v>10</v>
      </c>
      <c r="B18" s="371" t="s">
        <v>909</v>
      </c>
      <c r="C18" s="203">
        <f>'AT3A_cvrg(Insti)_PY'!L21</f>
        <v>492</v>
      </c>
      <c r="D18" s="203">
        <f>'AT3C_cvrg(Insti)_UPY '!G20</f>
        <v>119</v>
      </c>
      <c r="E18" s="203">
        <f>'AT3B_cvrg(Insti)_UPY '!G20</f>
        <v>180</v>
      </c>
      <c r="F18" s="203">
        <f t="shared" si="0"/>
        <v>791</v>
      </c>
      <c r="G18" s="203">
        <f t="shared" si="1"/>
        <v>791</v>
      </c>
      <c r="H18" s="710"/>
    </row>
    <row r="19" spans="1:8" ht="12.75">
      <c r="A19" s="370">
        <v>11</v>
      </c>
      <c r="B19" s="371" t="s">
        <v>910</v>
      </c>
      <c r="C19" s="203">
        <f>'AT3A_cvrg(Insti)_PY'!L22</f>
        <v>1159</v>
      </c>
      <c r="D19" s="203">
        <f>'AT3C_cvrg(Insti)_UPY '!G21</f>
        <v>272</v>
      </c>
      <c r="E19" s="203">
        <f>'AT3B_cvrg(Insti)_UPY '!G21</f>
        <v>303</v>
      </c>
      <c r="F19" s="203">
        <f t="shared" si="0"/>
        <v>1734</v>
      </c>
      <c r="G19" s="203">
        <f t="shared" si="1"/>
        <v>1734</v>
      </c>
      <c r="H19" s="710"/>
    </row>
    <row r="20" spans="1:8" ht="12.75">
      <c r="A20" s="370">
        <v>12</v>
      </c>
      <c r="B20" s="371" t="s">
        <v>911</v>
      </c>
      <c r="C20" s="203">
        <f>'AT3A_cvrg(Insti)_PY'!L23</f>
        <v>857</v>
      </c>
      <c r="D20" s="203">
        <f>'AT3C_cvrg(Insti)_UPY '!G22</f>
        <v>286</v>
      </c>
      <c r="E20" s="203">
        <f>'AT3B_cvrg(Insti)_UPY '!G22</f>
        <v>304</v>
      </c>
      <c r="F20" s="203">
        <f t="shared" si="0"/>
        <v>1447</v>
      </c>
      <c r="G20" s="203">
        <f t="shared" si="1"/>
        <v>1447</v>
      </c>
      <c r="H20" s="710"/>
    </row>
    <row r="21" spans="1:8" ht="12.75">
      <c r="A21" s="370">
        <v>13</v>
      </c>
      <c r="B21" s="371" t="s">
        <v>912</v>
      </c>
      <c r="C21" s="203">
        <f>'AT3A_cvrg(Insti)_PY'!L24</f>
        <v>721</v>
      </c>
      <c r="D21" s="203">
        <f>'AT3C_cvrg(Insti)_UPY '!G23</f>
        <v>171</v>
      </c>
      <c r="E21" s="203">
        <f>'AT3B_cvrg(Insti)_UPY '!G23</f>
        <v>280</v>
      </c>
      <c r="F21" s="203">
        <f t="shared" si="0"/>
        <v>1172</v>
      </c>
      <c r="G21" s="203">
        <f t="shared" si="1"/>
        <v>1172</v>
      </c>
      <c r="H21" s="710"/>
    </row>
    <row r="22" spans="1:8" ht="12.75">
      <c r="A22" s="370">
        <v>14</v>
      </c>
      <c r="B22" s="371" t="s">
        <v>913</v>
      </c>
      <c r="C22" s="203">
        <f>'AT3A_cvrg(Insti)_PY'!L25</f>
        <v>691</v>
      </c>
      <c r="D22" s="203">
        <f>'AT3C_cvrg(Insti)_UPY '!G24</f>
        <v>163</v>
      </c>
      <c r="E22" s="203">
        <f>'AT3B_cvrg(Insti)_UPY '!G24</f>
        <v>180</v>
      </c>
      <c r="F22" s="203">
        <f t="shared" si="0"/>
        <v>1034</v>
      </c>
      <c r="G22" s="203">
        <f t="shared" si="1"/>
        <v>1034</v>
      </c>
      <c r="H22" s="710"/>
    </row>
    <row r="23" spans="1:8" ht="12.75">
      <c r="A23" s="370">
        <v>15</v>
      </c>
      <c r="B23" s="371" t="s">
        <v>914</v>
      </c>
      <c r="C23" s="203">
        <f>'AT3A_cvrg(Insti)_PY'!L26</f>
        <v>307</v>
      </c>
      <c r="D23" s="203">
        <f>'AT3C_cvrg(Insti)_UPY '!G25</f>
        <v>117</v>
      </c>
      <c r="E23" s="203">
        <f>'AT3B_cvrg(Insti)_UPY '!G25</f>
        <v>94</v>
      </c>
      <c r="F23" s="203">
        <f t="shared" si="0"/>
        <v>518</v>
      </c>
      <c r="G23" s="203">
        <f t="shared" si="1"/>
        <v>518</v>
      </c>
      <c r="H23" s="710"/>
    </row>
    <row r="24" spans="1:8" ht="12.75">
      <c r="A24" s="370">
        <v>16</v>
      </c>
      <c r="B24" s="371" t="s">
        <v>915</v>
      </c>
      <c r="C24" s="203">
        <f>'AT3A_cvrg(Insti)_PY'!L27</f>
        <v>233</v>
      </c>
      <c r="D24" s="203">
        <f>'AT3C_cvrg(Insti)_UPY '!G26</f>
        <v>94</v>
      </c>
      <c r="E24" s="203">
        <f>'AT3B_cvrg(Insti)_UPY '!G26</f>
        <v>77</v>
      </c>
      <c r="F24" s="203">
        <f t="shared" si="0"/>
        <v>404</v>
      </c>
      <c r="G24" s="203">
        <f t="shared" si="1"/>
        <v>404</v>
      </c>
      <c r="H24" s="710"/>
    </row>
    <row r="25" spans="1:8" ht="12.75">
      <c r="A25" s="370">
        <v>17</v>
      </c>
      <c r="B25" s="371" t="s">
        <v>916</v>
      </c>
      <c r="C25" s="203">
        <f>'AT3A_cvrg(Insti)_PY'!L28</f>
        <v>1092</v>
      </c>
      <c r="D25" s="203">
        <f>'AT3C_cvrg(Insti)_UPY '!G27</f>
        <v>240</v>
      </c>
      <c r="E25" s="203">
        <f>'AT3B_cvrg(Insti)_UPY '!G27</f>
        <v>320</v>
      </c>
      <c r="F25" s="203">
        <f t="shared" si="0"/>
        <v>1652</v>
      </c>
      <c r="G25" s="203">
        <f t="shared" si="1"/>
        <v>1652</v>
      </c>
      <c r="H25" s="710"/>
    </row>
    <row r="26" spans="1:8" ht="12.75">
      <c r="A26" s="370">
        <v>18</v>
      </c>
      <c r="B26" s="371" t="s">
        <v>917</v>
      </c>
      <c r="C26" s="203">
        <f>'AT3A_cvrg(Insti)_PY'!L29</f>
        <v>851</v>
      </c>
      <c r="D26" s="203">
        <f>'AT3C_cvrg(Insti)_UPY '!G28</f>
        <v>165</v>
      </c>
      <c r="E26" s="203">
        <f>'AT3B_cvrg(Insti)_UPY '!G28</f>
        <v>208</v>
      </c>
      <c r="F26" s="203">
        <f t="shared" si="0"/>
        <v>1224</v>
      </c>
      <c r="G26" s="203">
        <f t="shared" si="1"/>
        <v>1224</v>
      </c>
      <c r="H26" s="710"/>
    </row>
    <row r="27" spans="1:8" ht="12.75">
      <c r="A27" s="370">
        <v>19</v>
      </c>
      <c r="B27" s="371" t="s">
        <v>918</v>
      </c>
      <c r="C27" s="203">
        <f>'AT3A_cvrg(Insti)_PY'!L30</f>
        <v>1153</v>
      </c>
      <c r="D27" s="203">
        <f>'AT3C_cvrg(Insti)_UPY '!G29</f>
        <v>306</v>
      </c>
      <c r="E27" s="203">
        <f>'AT3B_cvrg(Insti)_UPY '!G29</f>
        <v>373</v>
      </c>
      <c r="F27" s="203">
        <f t="shared" si="0"/>
        <v>1832</v>
      </c>
      <c r="G27" s="203">
        <f t="shared" si="1"/>
        <v>1832</v>
      </c>
      <c r="H27" s="710"/>
    </row>
    <row r="28" spans="1:8" ht="12.75">
      <c r="A28" s="370">
        <v>20</v>
      </c>
      <c r="B28" s="371" t="s">
        <v>919</v>
      </c>
      <c r="C28" s="203">
        <f>'AT3A_cvrg(Insti)_PY'!L31</f>
        <v>790</v>
      </c>
      <c r="D28" s="203">
        <f>'AT3C_cvrg(Insti)_UPY '!G30</f>
        <v>183</v>
      </c>
      <c r="E28" s="203">
        <f>'AT3B_cvrg(Insti)_UPY '!G30</f>
        <v>319</v>
      </c>
      <c r="F28" s="203">
        <f t="shared" si="0"/>
        <v>1292</v>
      </c>
      <c r="G28" s="203">
        <f t="shared" si="1"/>
        <v>1292</v>
      </c>
      <c r="H28" s="710"/>
    </row>
    <row r="29" spans="1:8" ht="12.75">
      <c r="A29" s="370">
        <v>21</v>
      </c>
      <c r="B29" s="371" t="s">
        <v>920</v>
      </c>
      <c r="C29" s="203">
        <f>'AT3A_cvrg(Insti)_PY'!L32</f>
        <v>1032</v>
      </c>
      <c r="D29" s="203">
        <f>'AT3C_cvrg(Insti)_UPY '!G31</f>
        <v>252</v>
      </c>
      <c r="E29" s="203">
        <f>'AT3B_cvrg(Insti)_UPY '!G31</f>
        <v>308</v>
      </c>
      <c r="F29" s="203">
        <f t="shared" si="0"/>
        <v>1592</v>
      </c>
      <c r="G29" s="203">
        <f t="shared" si="1"/>
        <v>1592</v>
      </c>
      <c r="H29" s="710"/>
    </row>
    <row r="30" spans="1:8" ht="12.75">
      <c r="A30" s="370">
        <v>22</v>
      </c>
      <c r="B30" s="371" t="s">
        <v>921</v>
      </c>
      <c r="C30" s="203">
        <f>'AT3A_cvrg(Insti)_PY'!L33</f>
        <v>410</v>
      </c>
      <c r="D30" s="203">
        <f>'AT3C_cvrg(Insti)_UPY '!G32</f>
        <v>115</v>
      </c>
      <c r="E30" s="203">
        <f>'AT3B_cvrg(Insti)_UPY '!G32</f>
        <v>179</v>
      </c>
      <c r="F30" s="203">
        <f t="shared" si="0"/>
        <v>704</v>
      </c>
      <c r="G30" s="203">
        <f t="shared" si="1"/>
        <v>704</v>
      </c>
      <c r="H30" s="710"/>
    </row>
    <row r="31" spans="1:8" ht="12.75">
      <c r="A31" s="370">
        <v>23</v>
      </c>
      <c r="B31" s="371" t="s">
        <v>922</v>
      </c>
      <c r="C31" s="203">
        <f>'AT3A_cvrg(Insti)_PY'!L34</f>
        <v>989</v>
      </c>
      <c r="D31" s="203">
        <f>'AT3C_cvrg(Insti)_UPY '!G33</f>
        <v>255</v>
      </c>
      <c r="E31" s="203">
        <f>'AT3B_cvrg(Insti)_UPY '!G33</f>
        <v>349</v>
      </c>
      <c r="F31" s="203">
        <f t="shared" si="0"/>
        <v>1593</v>
      </c>
      <c r="G31" s="203">
        <f t="shared" si="1"/>
        <v>1593</v>
      </c>
      <c r="H31" s="710"/>
    </row>
    <row r="32" spans="1:8" ht="12.75">
      <c r="A32" s="370">
        <v>24</v>
      </c>
      <c r="B32" s="371" t="s">
        <v>923</v>
      </c>
      <c r="C32" s="203">
        <f>'AT3A_cvrg(Insti)_PY'!L35</f>
        <v>953</v>
      </c>
      <c r="D32" s="203">
        <f>'AT3C_cvrg(Insti)_UPY '!G34</f>
        <v>271</v>
      </c>
      <c r="E32" s="203">
        <f>'AT3B_cvrg(Insti)_UPY '!G34</f>
        <v>297</v>
      </c>
      <c r="F32" s="203">
        <f t="shared" si="0"/>
        <v>1521</v>
      </c>
      <c r="G32" s="203">
        <f t="shared" si="1"/>
        <v>1521</v>
      </c>
      <c r="H32" s="710"/>
    </row>
    <row r="33" spans="1:8" ht="12.75">
      <c r="A33" s="370">
        <v>25</v>
      </c>
      <c r="B33" s="371" t="s">
        <v>924</v>
      </c>
      <c r="C33" s="203">
        <f>'AT3A_cvrg(Insti)_PY'!L36</f>
        <v>582</v>
      </c>
      <c r="D33" s="203">
        <f>'AT3C_cvrg(Insti)_UPY '!G35</f>
        <v>154</v>
      </c>
      <c r="E33" s="203">
        <f>'AT3B_cvrg(Insti)_UPY '!G35</f>
        <v>248</v>
      </c>
      <c r="F33" s="203">
        <f t="shared" si="0"/>
        <v>984</v>
      </c>
      <c r="G33" s="203">
        <f t="shared" si="1"/>
        <v>984</v>
      </c>
      <c r="H33" s="710"/>
    </row>
    <row r="34" spans="1:8" ht="12.75">
      <c r="A34" s="370">
        <v>26</v>
      </c>
      <c r="B34" s="371" t="s">
        <v>925</v>
      </c>
      <c r="C34" s="203">
        <f>'AT3A_cvrg(Insti)_PY'!L37</f>
        <v>1359</v>
      </c>
      <c r="D34" s="203">
        <f>'AT3C_cvrg(Insti)_UPY '!G36</f>
        <v>230</v>
      </c>
      <c r="E34" s="203">
        <f>'AT3B_cvrg(Insti)_UPY '!G36</f>
        <v>483</v>
      </c>
      <c r="F34" s="203">
        <f t="shared" si="0"/>
        <v>2072</v>
      </c>
      <c r="G34" s="203">
        <f t="shared" si="1"/>
        <v>2072</v>
      </c>
      <c r="H34" s="710"/>
    </row>
    <row r="35" spans="1:8" ht="12.75">
      <c r="A35" s="370">
        <v>27</v>
      </c>
      <c r="B35" s="371" t="s">
        <v>926</v>
      </c>
      <c r="C35" s="203">
        <f>'AT3A_cvrg(Insti)_PY'!L38</f>
        <v>910</v>
      </c>
      <c r="D35" s="203">
        <f>'AT3C_cvrg(Insti)_UPY '!G37</f>
        <v>165</v>
      </c>
      <c r="E35" s="203">
        <f>'AT3B_cvrg(Insti)_UPY '!G37</f>
        <v>277</v>
      </c>
      <c r="F35" s="203">
        <f t="shared" si="0"/>
        <v>1352</v>
      </c>
      <c r="G35" s="203">
        <f t="shared" si="1"/>
        <v>1352</v>
      </c>
      <c r="H35" s="710"/>
    </row>
    <row r="36" spans="1:8" ht="12.75">
      <c r="A36" s="370">
        <v>28</v>
      </c>
      <c r="B36" s="371" t="s">
        <v>927</v>
      </c>
      <c r="C36" s="203">
        <f>'AT3A_cvrg(Insti)_PY'!L39</f>
        <v>1300</v>
      </c>
      <c r="D36" s="203">
        <f>'AT3C_cvrg(Insti)_UPY '!G38</f>
        <v>300</v>
      </c>
      <c r="E36" s="203">
        <f>'AT3B_cvrg(Insti)_UPY '!G38</f>
        <v>414</v>
      </c>
      <c r="F36" s="203">
        <f t="shared" si="0"/>
        <v>2014</v>
      </c>
      <c r="G36" s="203">
        <f t="shared" si="1"/>
        <v>2014</v>
      </c>
      <c r="H36" s="710"/>
    </row>
    <row r="37" spans="1:8" ht="12.75">
      <c r="A37" s="370">
        <v>29</v>
      </c>
      <c r="B37" s="371" t="s">
        <v>928</v>
      </c>
      <c r="C37" s="203">
        <f>'AT3A_cvrg(Insti)_PY'!L40</f>
        <v>998</v>
      </c>
      <c r="D37" s="203">
        <f>'AT3C_cvrg(Insti)_UPY '!G39</f>
        <v>175</v>
      </c>
      <c r="E37" s="203">
        <f>'AT3B_cvrg(Insti)_UPY '!G39</f>
        <v>321</v>
      </c>
      <c r="F37" s="203">
        <f t="shared" si="0"/>
        <v>1494</v>
      </c>
      <c r="G37" s="203">
        <f t="shared" si="1"/>
        <v>1494</v>
      </c>
      <c r="H37" s="710"/>
    </row>
    <row r="38" spans="1:8" ht="12.75">
      <c r="A38" s="370">
        <v>30</v>
      </c>
      <c r="B38" s="371" t="s">
        <v>929</v>
      </c>
      <c r="C38" s="203">
        <f>'AT3A_cvrg(Insti)_PY'!L41</f>
        <v>1504</v>
      </c>
      <c r="D38" s="203">
        <f>'AT3C_cvrg(Insti)_UPY '!G40</f>
        <v>381</v>
      </c>
      <c r="E38" s="203">
        <f>'AT3B_cvrg(Insti)_UPY '!G40</f>
        <v>532</v>
      </c>
      <c r="F38" s="203">
        <f t="shared" si="0"/>
        <v>2417</v>
      </c>
      <c r="G38" s="203">
        <f t="shared" si="1"/>
        <v>2417</v>
      </c>
      <c r="H38" s="710"/>
    </row>
    <row r="39" spans="1:8" ht="12.75">
      <c r="A39" s="370">
        <v>31</v>
      </c>
      <c r="B39" s="371" t="s">
        <v>930</v>
      </c>
      <c r="C39" s="203">
        <f>'AT3A_cvrg(Insti)_PY'!L42</f>
        <v>1546</v>
      </c>
      <c r="D39" s="203">
        <f>'AT3C_cvrg(Insti)_UPY '!G41</f>
        <v>405</v>
      </c>
      <c r="E39" s="203">
        <f>'AT3B_cvrg(Insti)_UPY '!G41</f>
        <v>470</v>
      </c>
      <c r="F39" s="203">
        <f t="shared" si="0"/>
        <v>2421</v>
      </c>
      <c r="G39" s="203">
        <f t="shared" si="1"/>
        <v>2421</v>
      </c>
      <c r="H39" s="710"/>
    </row>
    <row r="40" spans="1:8" ht="12.75">
      <c r="A40" s="370">
        <v>32</v>
      </c>
      <c r="B40" s="371" t="s">
        <v>931</v>
      </c>
      <c r="C40" s="203">
        <f>'AT3A_cvrg(Insti)_PY'!L43</f>
        <v>987</v>
      </c>
      <c r="D40" s="203">
        <f>'AT3C_cvrg(Insti)_UPY '!G42</f>
        <v>263</v>
      </c>
      <c r="E40" s="203">
        <f>'AT3B_cvrg(Insti)_UPY '!G42</f>
        <v>226</v>
      </c>
      <c r="F40" s="203">
        <f t="shared" si="0"/>
        <v>1476</v>
      </c>
      <c r="G40" s="203">
        <f t="shared" si="1"/>
        <v>1476</v>
      </c>
      <c r="H40" s="710"/>
    </row>
    <row r="41" spans="1:8" ht="12.75">
      <c r="A41" s="372"/>
      <c r="B41" s="373" t="s">
        <v>85</v>
      </c>
      <c r="C41" s="203">
        <f>'AT3A_cvrg(Insti)_PY'!L44</f>
        <v>27073</v>
      </c>
      <c r="D41" s="203">
        <f>'AT3C_cvrg(Insti)_UPY '!G43</f>
        <v>7152</v>
      </c>
      <c r="E41" s="203">
        <f>'AT3B_cvrg(Insti)_UPY '!G43</f>
        <v>9058</v>
      </c>
      <c r="F41" s="203">
        <f>SUM(C41:E41)</f>
        <v>43283</v>
      </c>
      <c r="G41" s="203">
        <f t="shared" si="1"/>
        <v>43283</v>
      </c>
      <c r="H41" s="711"/>
    </row>
    <row r="43" ht="12.75">
      <c r="A43" s="204" t="s">
        <v>257</v>
      </c>
    </row>
    <row r="45" spans="1:10" ht="15">
      <c r="A45" s="13"/>
      <c r="B45" s="13"/>
      <c r="C45" s="13"/>
      <c r="D45" s="13"/>
      <c r="E45" s="13"/>
      <c r="F45" s="619" t="s">
        <v>887</v>
      </c>
      <c r="G45" s="619"/>
      <c r="H45" s="619"/>
      <c r="I45" s="619"/>
      <c r="J45" s="619"/>
    </row>
    <row r="46" spans="1:10" ht="15" customHeight="1">
      <c r="A46" s="13"/>
      <c r="B46" s="13"/>
      <c r="C46" s="13"/>
      <c r="D46" s="13">
        <f>D41+E41</f>
        <v>16210</v>
      </c>
      <c r="E46" s="13"/>
      <c r="F46" s="619" t="s">
        <v>888</v>
      </c>
      <c r="G46" s="619"/>
      <c r="H46" s="619"/>
      <c r="I46" s="619"/>
      <c r="J46" s="619"/>
    </row>
    <row r="47" spans="1:10" ht="15" customHeight="1">
      <c r="A47" s="14"/>
      <c r="B47" s="13"/>
      <c r="C47" s="14"/>
      <c r="D47" s="14"/>
      <c r="E47" s="14"/>
      <c r="F47" s="14"/>
      <c r="G47" s="14"/>
      <c r="H47" s="642"/>
      <c r="I47" s="642"/>
      <c r="J47" s="643"/>
    </row>
    <row r="48" spans="3:10" ht="15" customHeight="1">
      <c r="C48" s="79"/>
      <c r="D48" s="79"/>
      <c r="E48" s="645" t="s">
        <v>889</v>
      </c>
      <c r="F48" s="645"/>
      <c r="G48" s="79"/>
      <c r="H48" s="79"/>
      <c r="I48" s="79"/>
      <c r="J48" s="79"/>
    </row>
    <row r="49" spans="1:10" ht="12.75">
      <c r="A49" s="79"/>
      <c r="B49" s="79"/>
      <c r="C49" s="79"/>
      <c r="D49" s="79"/>
      <c r="E49" s="79"/>
      <c r="F49" s="79"/>
      <c r="G49" s="79"/>
      <c r="H49" s="79"/>
      <c r="I49" s="79"/>
      <c r="J49" s="79"/>
    </row>
    <row r="50" spans="1:11" ht="15">
      <c r="A50" s="13"/>
      <c r="B50" s="13"/>
      <c r="C50" s="13"/>
      <c r="D50" s="13"/>
      <c r="E50" s="13"/>
      <c r="F50" s="619" t="s">
        <v>890</v>
      </c>
      <c r="G50" s="619"/>
      <c r="H50" s="619"/>
      <c r="I50" s="619"/>
      <c r="J50" s="619"/>
      <c r="K50" s="205"/>
    </row>
    <row r="51" spans="4:10" ht="12.75">
      <c r="D51" s="14"/>
      <c r="E51" s="14"/>
      <c r="F51" s="14"/>
      <c r="G51" s="14"/>
      <c r="H51" s="14"/>
      <c r="I51" s="14"/>
      <c r="J51" s="14"/>
    </row>
  </sheetData>
  <sheetProtection/>
  <mergeCells count="10">
    <mergeCell ref="H47:J47"/>
    <mergeCell ref="E48:F48"/>
    <mergeCell ref="F50:J50"/>
    <mergeCell ref="H9:H41"/>
    <mergeCell ref="A1:G1"/>
    <mergeCell ref="A2:H2"/>
    <mergeCell ref="A4:H4"/>
    <mergeCell ref="G6:H6"/>
    <mergeCell ref="F45:J45"/>
    <mergeCell ref="F46:J46"/>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2" r:id="rId1"/>
</worksheet>
</file>

<file path=xl/worksheets/sheet70.xml><?xml version="1.0" encoding="utf-8"?>
<worksheet xmlns="http://schemas.openxmlformats.org/spreadsheetml/2006/main" xmlns:r="http://schemas.openxmlformats.org/officeDocument/2006/relationships">
  <sheetPr>
    <pageSetUpPr fitToPage="1"/>
  </sheetPr>
  <dimension ref="A1:P41"/>
  <sheetViews>
    <sheetView view="pageBreakPreview" zoomScaleSheetLayoutView="100" zoomScalePageLayoutView="0" workbookViewId="0" topLeftCell="A1">
      <selection activeCell="Q17" sqref="Q17"/>
    </sheetView>
  </sheetViews>
  <sheetFormatPr defaultColWidth="9.140625" defaultRowHeight="12.75"/>
  <cols>
    <col min="1" max="1" width="7.421875" style="162" customWidth="1"/>
    <col min="2" max="2" width="17.140625" style="162" customWidth="1"/>
    <col min="3" max="3" width="11.00390625" style="162" customWidth="1"/>
    <col min="4" max="4" width="10.00390625" style="162" customWidth="1"/>
    <col min="5" max="5" width="11.8515625" style="162" customWidth="1"/>
    <col min="6" max="6" width="12.140625" style="162" customWidth="1"/>
    <col min="7" max="7" width="13.28125" style="162" customWidth="1"/>
    <col min="8" max="8" width="14.57421875" style="162" customWidth="1"/>
    <col min="9" max="9" width="12.00390625" style="162" customWidth="1"/>
    <col min="10" max="10" width="13.140625" style="162" customWidth="1"/>
    <col min="11" max="11" width="12.140625" style="162" customWidth="1"/>
    <col min="12" max="12" width="12.00390625" style="162" customWidth="1"/>
    <col min="13" max="16384" width="9.140625" style="162" customWidth="1"/>
  </cols>
  <sheetData>
    <row r="1" spans="5:10" s="83" customFormat="1" ht="12.75">
      <c r="E1" s="1090"/>
      <c r="F1" s="1090"/>
      <c r="G1" s="1090"/>
      <c r="H1" s="1090"/>
      <c r="I1" s="1090"/>
      <c r="J1" s="315" t="s">
        <v>670</v>
      </c>
    </row>
    <row r="2" spans="1:10" s="83" customFormat="1" ht="15">
      <c r="A2" s="907" t="s">
        <v>0</v>
      </c>
      <c r="B2" s="907"/>
      <c r="C2" s="907"/>
      <c r="D2" s="907"/>
      <c r="E2" s="907"/>
      <c r="F2" s="907"/>
      <c r="G2" s="907"/>
      <c r="H2" s="907"/>
      <c r="I2" s="907"/>
      <c r="J2" s="907"/>
    </row>
    <row r="3" spans="1:10" s="83" customFormat="1" ht="20.25">
      <c r="A3" s="684" t="s">
        <v>690</v>
      </c>
      <c r="B3" s="684"/>
      <c r="C3" s="684"/>
      <c r="D3" s="684"/>
      <c r="E3" s="684"/>
      <c r="F3" s="684"/>
      <c r="G3" s="684"/>
      <c r="H3" s="684"/>
      <c r="I3" s="684"/>
      <c r="J3" s="684"/>
    </row>
    <row r="4" s="83" customFormat="1" ht="14.25" customHeight="1"/>
    <row r="5" spans="1:12" ht="16.5" customHeight="1">
      <c r="A5" s="1092" t="s">
        <v>764</v>
      </c>
      <c r="B5" s="1092"/>
      <c r="C5" s="1092"/>
      <c r="D5" s="1092"/>
      <c r="E5" s="1092"/>
      <c r="F5" s="1092"/>
      <c r="G5" s="1092"/>
      <c r="H5" s="1092"/>
      <c r="I5" s="1092"/>
      <c r="J5" s="1092"/>
      <c r="K5" s="1092"/>
      <c r="L5" s="1092"/>
    </row>
    <row r="6" spans="1:10" ht="13.5" customHeight="1">
      <c r="A6" s="316"/>
      <c r="B6" s="316"/>
      <c r="C6" s="316"/>
      <c r="D6" s="316"/>
      <c r="E6" s="316"/>
      <c r="F6" s="316"/>
      <c r="G6" s="316"/>
      <c r="H6" s="316"/>
      <c r="I6" s="316"/>
      <c r="J6" s="316"/>
    </row>
    <row r="7" ht="0.75" customHeight="1"/>
    <row r="8" spans="1:12" ht="12.75">
      <c r="A8" s="1091" t="s">
        <v>1010</v>
      </c>
      <c r="B8" s="1091"/>
      <c r="C8" s="317"/>
      <c r="H8" s="1093" t="s">
        <v>766</v>
      </c>
      <c r="I8" s="1093"/>
      <c r="J8" s="1093"/>
      <c r="K8" s="1093"/>
      <c r="L8" s="1093"/>
    </row>
    <row r="9" spans="1:16" ht="21" customHeight="1">
      <c r="A9" s="888" t="s">
        <v>2</v>
      </c>
      <c r="B9" s="888" t="s">
        <v>33</v>
      </c>
      <c r="C9" s="1089" t="s">
        <v>664</v>
      </c>
      <c r="D9" s="1089"/>
      <c r="E9" s="1089" t="s">
        <v>119</v>
      </c>
      <c r="F9" s="1089"/>
      <c r="G9" s="1089" t="s">
        <v>665</v>
      </c>
      <c r="H9" s="1089"/>
      <c r="I9" s="1089" t="s">
        <v>120</v>
      </c>
      <c r="J9" s="1089"/>
      <c r="K9" s="1089" t="s">
        <v>121</v>
      </c>
      <c r="L9" s="1089"/>
      <c r="O9" s="319"/>
      <c r="P9" s="319"/>
    </row>
    <row r="10" spans="1:12" ht="45" customHeight="1">
      <c r="A10" s="888"/>
      <c r="B10" s="888"/>
      <c r="C10" s="88" t="s">
        <v>666</v>
      </c>
      <c r="D10" s="88" t="s">
        <v>667</v>
      </c>
      <c r="E10" s="88" t="s">
        <v>668</v>
      </c>
      <c r="F10" s="88" t="s">
        <v>669</v>
      </c>
      <c r="G10" s="88" t="s">
        <v>668</v>
      </c>
      <c r="H10" s="88" t="s">
        <v>669</v>
      </c>
      <c r="I10" s="88" t="s">
        <v>666</v>
      </c>
      <c r="J10" s="88" t="s">
        <v>667</v>
      </c>
      <c r="K10" s="88" t="s">
        <v>666</v>
      </c>
      <c r="L10" s="88" t="s">
        <v>667</v>
      </c>
    </row>
    <row r="11" spans="1:12" ht="12.75">
      <c r="A11" s="88">
        <v>1</v>
      </c>
      <c r="B11" s="88">
        <v>2</v>
      </c>
      <c r="C11" s="88">
        <v>3</v>
      </c>
      <c r="D11" s="88">
        <v>4</v>
      </c>
      <c r="E11" s="88">
        <v>5</v>
      </c>
      <c r="F11" s="88">
        <v>6</v>
      </c>
      <c r="G11" s="88">
        <v>7</v>
      </c>
      <c r="H11" s="88">
        <v>8</v>
      </c>
      <c r="I11" s="88">
        <v>9</v>
      </c>
      <c r="J11" s="88">
        <v>10</v>
      </c>
      <c r="K11" s="88">
        <v>11</v>
      </c>
      <c r="L11" s="88">
        <v>12</v>
      </c>
    </row>
    <row r="12" spans="1:12" ht="12.75">
      <c r="A12" s="320">
        <v>1</v>
      </c>
      <c r="B12" s="318"/>
      <c r="C12" s="318"/>
      <c r="D12" s="318"/>
      <c r="E12" s="318"/>
      <c r="F12" s="318"/>
      <c r="G12" s="318"/>
      <c r="H12" s="318"/>
      <c r="I12" s="318"/>
      <c r="J12" s="318"/>
      <c r="K12" s="318"/>
      <c r="L12" s="318"/>
    </row>
    <row r="13" spans="1:12" ht="12.75">
      <c r="A13" s="320">
        <v>2</v>
      </c>
      <c r="B13" s="318"/>
      <c r="C13" s="318"/>
      <c r="D13" s="318"/>
      <c r="E13" s="318"/>
      <c r="F13" s="318"/>
      <c r="G13" s="318"/>
      <c r="H13" s="318"/>
      <c r="I13" s="318"/>
      <c r="J13" s="318"/>
      <c r="K13" s="318"/>
      <c r="L13" s="318"/>
    </row>
    <row r="14" spans="1:12" ht="12.75">
      <c r="A14" s="320">
        <v>3</v>
      </c>
      <c r="B14" s="318"/>
      <c r="C14" s="318"/>
      <c r="D14" s="318"/>
      <c r="E14" s="318" t="s">
        <v>11</v>
      </c>
      <c r="F14" s="318"/>
      <c r="G14" s="318"/>
      <c r="H14" s="318"/>
      <c r="I14" s="318"/>
      <c r="J14" s="318"/>
      <c r="K14" s="318"/>
      <c r="L14" s="318"/>
    </row>
    <row r="15" spans="1:12" ht="12.75">
      <c r="A15" s="320">
        <v>4</v>
      </c>
      <c r="B15" s="318"/>
      <c r="C15" s="318"/>
      <c r="D15" s="318"/>
      <c r="E15" s="1095" t="s">
        <v>956</v>
      </c>
      <c r="F15" s="1096"/>
      <c r="G15" s="1096"/>
      <c r="H15" s="1096"/>
      <c r="I15" s="1097"/>
      <c r="J15" s="318"/>
      <c r="K15" s="318"/>
      <c r="L15" s="318"/>
    </row>
    <row r="16" spans="1:12" ht="12.75">
      <c r="A16" s="320">
        <v>5</v>
      </c>
      <c r="B16" s="318"/>
      <c r="C16" s="318"/>
      <c r="D16" s="318"/>
      <c r="E16" s="1098"/>
      <c r="F16" s="1099"/>
      <c r="G16" s="1099"/>
      <c r="H16" s="1099"/>
      <c r="I16" s="1100"/>
      <c r="J16" s="318"/>
      <c r="K16" s="318"/>
      <c r="L16" s="318"/>
    </row>
    <row r="17" spans="1:12" ht="12.75">
      <c r="A17" s="320">
        <v>6</v>
      </c>
      <c r="B17" s="318"/>
      <c r="C17" s="318"/>
      <c r="D17" s="318"/>
      <c r="E17" s="1098"/>
      <c r="F17" s="1099"/>
      <c r="G17" s="1099"/>
      <c r="H17" s="1099"/>
      <c r="I17" s="1100"/>
      <c r="J17" s="318"/>
      <c r="K17" s="318"/>
      <c r="L17" s="318"/>
    </row>
    <row r="18" spans="1:12" ht="12.75">
      <c r="A18" s="320">
        <v>7</v>
      </c>
      <c r="B18" s="318"/>
      <c r="C18" s="318"/>
      <c r="D18" s="318"/>
      <c r="E18" s="1098"/>
      <c r="F18" s="1099"/>
      <c r="G18" s="1099"/>
      <c r="H18" s="1099"/>
      <c r="I18" s="1100"/>
      <c r="J18" s="318"/>
      <c r="K18" s="318"/>
      <c r="L18" s="318"/>
    </row>
    <row r="19" spans="1:12" ht="12.75">
      <c r="A19" s="320">
        <v>8</v>
      </c>
      <c r="B19" s="318"/>
      <c r="C19" s="318"/>
      <c r="D19" s="318"/>
      <c r="E19" s="1098"/>
      <c r="F19" s="1099"/>
      <c r="G19" s="1099"/>
      <c r="H19" s="1099"/>
      <c r="I19" s="1100"/>
      <c r="J19" s="318"/>
      <c r="K19" s="318"/>
      <c r="L19" s="318"/>
    </row>
    <row r="20" spans="1:12" ht="12.75">
      <c r="A20" s="320">
        <v>9</v>
      </c>
      <c r="B20" s="318"/>
      <c r="C20" s="318"/>
      <c r="D20" s="318"/>
      <c r="E20" s="1098"/>
      <c r="F20" s="1099"/>
      <c r="G20" s="1099"/>
      <c r="H20" s="1099"/>
      <c r="I20" s="1100"/>
      <c r="J20" s="318"/>
      <c r="K20" s="318"/>
      <c r="L20" s="318"/>
    </row>
    <row r="21" spans="1:12" ht="12.75">
      <c r="A21" s="320">
        <v>10</v>
      </c>
      <c r="B21" s="318"/>
      <c r="C21" s="318"/>
      <c r="D21" s="318"/>
      <c r="E21" s="1101"/>
      <c r="F21" s="1102"/>
      <c r="G21" s="1102"/>
      <c r="H21" s="1102"/>
      <c r="I21" s="1103"/>
      <c r="J21" s="318"/>
      <c r="K21" s="318"/>
      <c r="L21" s="318"/>
    </row>
    <row r="22" spans="1:12" ht="12.75">
      <c r="A22" s="320">
        <v>11</v>
      </c>
      <c r="B22" s="318"/>
      <c r="C22" s="318"/>
      <c r="D22" s="318"/>
      <c r="E22" s="318"/>
      <c r="F22" s="318"/>
      <c r="G22" s="318"/>
      <c r="H22" s="318"/>
      <c r="I22" s="318"/>
      <c r="J22" s="318"/>
      <c r="K22" s="318"/>
      <c r="L22" s="318"/>
    </row>
    <row r="23" spans="1:12" ht="12.75">
      <c r="A23" s="320">
        <v>12</v>
      </c>
      <c r="B23" s="318"/>
      <c r="C23" s="318"/>
      <c r="D23" s="318"/>
      <c r="E23" s="318"/>
      <c r="F23" s="318"/>
      <c r="G23" s="318"/>
      <c r="H23" s="318"/>
      <c r="I23" s="318"/>
      <c r="J23" s="318"/>
      <c r="K23" s="318"/>
      <c r="L23" s="318"/>
    </row>
    <row r="24" spans="1:12" ht="12.75">
      <c r="A24" s="320">
        <v>13</v>
      </c>
      <c r="B24" s="318"/>
      <c r="C24" s="318"/>
      <c r="D24" s="318"/>
      <c r="E24" s="318"/>
      <c r="F24" s="318"/>
      <c r="G24" s="318"/>
      <c r="H24" s="318"/>
      <c r="I24" s="318"/>
      <c r="J24" s="318"/>
      <c r="K24" s="318"/>
      <c r="L24" s="318"/>
    </row>
    <row r="25" spans="1:12" ht="12.75">
      <c r="A25" s="320">
        <v>14</v>
      </c>
      <c r="B25" s="318"/>
      <c r="C25" s="318"/>
      <c r="D25" s="318"/>
      <c r="E25" s="318"/>
      <c r="F25" s="318"/>
      <c r="G25" s="318"/>
      <c r="H25" s="318"/>
      <c r="I25" s="318"/>
      <c r="J25" s="318"/>
      <c r="K25" s="318"/>
      <c r="L25" s="318"/>
    </row>
    <row r="26" spans="1:12" ht="12.75">
      <c r="A26" s="321" t="s">
        <v>7</v>
      </c>
      <c r="B26" s="318"/>
      <c r="C26" s="318"/>
      <c r="D26" s="318"/>
      <c r="E26" s="318"/>
      <c r="F26" s="318"/>
      <c r="G26" s="318"/>
      <c r="H26" s="318"/>
      <c r="I26" s="318"/>
      <c r="J26" s="318"/>
      <c r="K26" s="318"/>
      <c r="L26" s="318"/>
    </row>
    <row r="27" spans="1:12" ht="12.75">
      <c r="A27" s="321" t="s">
        <v>7</v>
      </c>
      <c r="B27" s="318"/>
      <c r="C27" s="318"/>
      <c r="D27" s="318"/>
      <c r="E27" s="318"/>
      <c r="F27" s="318"/>
      <c r="G27" s="318"/>
      <c r="H27" s="318"/>
      <c r="I27" s="318"/>
      <c r="J27" s="318"/>
      <c r="K27" s="318"/>
      <c r="L27" s="318"/>
    </row>
    <row r="28" spans="1:12" ht="12.75">
      <c r="A28" s="87" t="s">
        <v>16</v>
      </c>
      <c r="B28" s="322"/>
      <c r="C28" s="322"/>
      <c r="D28" s="318"/>
      <c r="E28" s="318"/>
      <c r="F28" s="318"/>
      <c r="G28" s="318"/>
      <c r="H28" s="318"/>
      <c r="I28" s="318"/>
      <c r="J28" s="318"/>
      <c r="K28" s="318"/>
      <c r="L28" s="318"/>
    </row>
    <row r="29" spans="1:10" ht="12.75">
      <c r="A29" s="95"/>
      <c r="B29" s="116"/>
      <c r="C29" s="116"/>
      <c r="D29" s="319"/>
      <c r="E29" s="319"/>
      <c r="F29" s="319"/>
      <c r="G29" s="319"/>
      <c r="H29" s="319"/>
      <c r="I29" s="319"/>
      <c r="J29" s="319"/>
    </row>
    <row r="30" spans="1:12" ht="15">
      <c r="A30" s="95"/>
      <c r="B30" s="116"/>
      <c r="C30" s="116"/>
      <c r="D30" s="319"/>
      <c r="E30" s="319"/>
      <c r="F30" s="319"/>
      <c r="G30"/>
      <c r="H30" s="396"/>
      <c r="I30" s="907" t="s">
        <v>952</v>
      </c>
      <c r="J30" s="907"/>
      <c r="K30" s="907"/>
      <c r="L30" s="907"/>
    </row>
    <row r="31" spans="1:12" ht="15">
      <c r="A31" s="95"/>
      <c r="B31" s="116"/>
      <c r="C31" s="116"/>
      <c r="D31" s="319"/>
      <c r="E31" s="319"/>
      <c r="F31" s="319"/>
      <c r="G31"/>
      <c r="H31" s="396"/>
      <c r="I31" s="907" t="s">
        <v>953</v>
      </c>
      <c r="J31" s="907"/>
      <c r="K31" s="907"/>
      <c r="L31" s="907"/>
    </row>
    <row r="32" spans="1:12" ht="15.75" customHeight="1">
      <c r="A32" s="98"/>
      <c r="B32" s="98"/>
      <c r="C32" s="98"/>
      <c r="D32" s="98"/>
      <c r="E32" s="98"/>
      <c r="F32" s="98"/>
      <c r="G32"/>
      <c r="H32" s="397"/>
      <c r="I32" s="397"/>
      <c r="J32" s="397"/>
      <c r="K32" s="220"/>
      <c r="L32" s="220"/>
    </row>
    <row r="33" spans="1:12" ht="12.75" customHeight="1">
      <c r="A33" s="400"/>
      <c r="B33" s="400"/>
      <c r="C33" s="400"/>
      <c r="D33" s="400"/>
      <c r="E33" s="400"/>
      <c r="F33" s="400"/>
      <c r="G33"/>
      <c r="H33" s="42" t="s">
        <v>954</v>
      </c>
      <c r="I33" s="42"/>
      <c r="J33" s="42"/>
      <c r="K33" s="210"/>
      <c r="L33" s="210"/>
    </row>
    <row r="34" spans="1:12" ht="12.75" customHeight="1">
      <c r="A34" s="323"/>
      <c r="B34" s="323"/>
      <c r="C34" s="323"/>
      <c r="D34" s="323"/>
      <c r="E34" s="323"/>
      <c r="F34" s="323"/>
      <c r="G34"/>
      <c r="H34" s="396"/>
      <c r="I34" s="907" t="s">
        <v>955</v>
      </c>
      <c r="J34" s="907"/>
      <c r="K34" s="907"/>
      <c r="L34" s="907"/>
    </row>
    <row r="35" spans="1:10" ht="12.75">
      <c r="A35" s="98"/>
      <c r="B35" s="98"/>
      <c r="C35" s="98"/>
      <c r="E35" s="98"/>
      <c r="H35" s="285"/>
      <c r="I35" s="285"/>
      <c r="J35" s="285"/>
    </row>
    <row r="39" spans="1:10" ht="12.75">
      <c r="A39" s="1094"/>
      <c r="B39" s="1094"/>
      <c r="C39" s="1094"/>
      <c r="D39" s="1094"/>
      <c r="E39" s="1094"/>
      <c r="F39" s="1094"/>
      <c r="G39" s="1094"/>
      <c r="H39" s="1094"/>
      <c r="I39" s="1094"/>
      <c r="J39" s="1094"/>
    </row>
    <row r="41" spans="1:10" ht="12.75">
      <c r="A41" s="1094"/>
      <c r="B41" s="1094"/>
      <c r="C41" s="1094"/>
      <c r="D41" s="1094"/>
      <c r="E41" s="1094"/>
      <c r="F41" s="1094"/>
      <c r="G41" s="1094"/>
      <c r="H41" s="1094"/>
      <c r="I41" s="1094"/>
      <c r="J41" s="1094"/>
    </row>
  </sheetData>
  <sheetProtection/>
  <mergeCells count="19">
    <mergeCell ref="A41:J41"/>
    <mergeCell ref="A9:A10"/>
    <mergeCell ref="B9:B10"/>
    <mergeCell ref="C9:D9"/>
    <mergeCell ref="E9:F9"/>
    <mergeCell ref="G9:H9"/>
    <mergeCell ref="I9:J9"/>
    <mergeCell ref="A39:J39"/>
    <mergeCell ref="I30:L30"/>
    <mergeCell ref="I31:L31"/>
    <mergeCell ref="I34:L34"/>
    <mergeCell ref="E1:I1"/>
    <mergeCell ref="A2:J2"/>
    <mergeCell ref="A3:J3"/>
    <mergeCell ref="A8:B8"/>
    <mergeCell ref="A5:L5"/>
    <mergeCell ref="H8:L8"/>
    <mergeCell ref="K9:L9"/>
    <mergeCell ref="E15:I2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S57"/>
  <sheetViews>
    <sheetView view="pageBreakPreview" zoomScale="85" zoomScaleSheetLayoutView="85" zoomScalePageLayoutView="0" workbookViewId="0" topLeftCell="A19">
      <selection activeCell="L44" sqref="L44"/>
    </sheetView>
  </sheetViews>
  <sheetFormatPr defaultColWidth="9.140625" defaultRowHeight="12.75"/>
  <cols>
    <col min="1" max="1" width="8.00390625" style="46" customWidth="1"/>
    <col min="2" max="2" width="16.7109375" style="46" customWidth="1"/>
    <col min="3" max="3" width="11.00390625" style="46" customWidth="1"/>
    <col min="4" max="4" width="9.140625" style="46" customWidth="1"/>
    <col min="5" max="5" width="9.57421875" style="46" customWidth="1"/>
    <col min="6" max="6" width="9.7109375" style="46" customWidth="1"/>
    <col min="7" max="7" width="12.28125" style="46" customWidth="1"/>
    <col min="8" max="8" width="9.8515625" style="46" customWidth="1"/>
    <col min="9" max="9" width="9.140625" style="46" customWidth="1"/>
    <col min="10" max="10" width="10.7109375" style="46" customWidth="1"/>
    <col min="11" max="11" width="8.8515625" style="46" customWidth="1"/>
    <col min="12" max="12" width="11.421875" style="46" customWidth="1"/>
    <col min="13" max="13" width="10.421875" style="46" customWidth="1"/>
    <col min="14" max="14" width="11.00390625" style="46" customWidth="1"/>
    <col min="15" max="16384" width="9.140625" style="46" customWidth="1"/>
  </cols>
  <sheetData>
    <row r="1" spans="4:13" ht="12.75" customHeight="1">
      <c r="D1" s="578"/>
      <c r="E1" s="578"/>
      <c r="F1" s="578"/>
      <c r="G1" s="578"/>
      <c r="H1" s="578"/>
      <c r="I1" s="578"/>
      <c r="L1" s="718" t="s">
        <v>83</v>
      </c>
      <c r="M1" s="718"/>
    </row>
    <row r="2" spans="1:13" ht="15">
      <c r="A2" s="578" t="s">
        <v>0</v>
      </c>
      <c r="B2" s="578"/>
      <c r="C2" s="578"/>
      <c r="D2" s="578"/>
      <c r="E2" s="578"/>
      <c r="F2" s="578"/>
      <c r="G2" s="578"/>
      <c r="H2" s="578"/>
      <c r="I2" s="578"/>
      <c r="J2" s="578"/>
      <c r="K2" s="578"/>
      <c r="L2" s="578"/>
      <c r="M2" s="578"/>
    </row>
    <row r="3" spans="1:13" ht="15">
      <c r="A3" s="578" t="s">
        <v>690</v>
      </c>
      <c r="B3" s="578"/>
      <c r="C3" s="578"/>
      <c r="D3" s="578"/>
      <c r="E3" s="578"/>
      <c r="F3" s="578"/>
      <c r="G3" s="578"/>
      <c r="H3" s="578"/>
      <c r="I3" s="578"/>
      <c r="J3" s="578"/>
      <c r="K3" s="578"/>
      <c r="L3" s="578"/>
      <c r="M3" s="578"/>
    </row>
    <row r="4" ht="11.25" customHeight="1"/>
    <row r="5" spans="1:13" ht="15">
      <c r="A5" s="578" t="s">
        <v>731</v>
      </c>
      <c r="B5" s="578"/>
      <c r="C5" s="578"/>
      <c r="D5" s="578"/>
      <c r="E5" s="578"/>
      <c r="F5" s="578"/>
      <c r="G5" s="578"/>
      <c r="H5" s="578"/>
      <c r="I5" s="578"/>
      <c r="J5" s="578"/>
      <c r="K5" s="578"/>
      <c r="L5" s="578"/>
      <c r="M5" s="578"/>
    </row>
    <row r="7" spans="1:11" ht="15">
      <c r="A7" s="717" t="s">
        <v>1011</v>
      </c>
      <c r="B7" s="717"/>
      <c r="K7" s="405"/>
    </row>
    <row r="8" spans="1:14" ht="15">
      <c r="A8" s="404"/>
      <c r="B8" s="404"/>
      <c r="K8" s="406"/>
      <c r="L8" s="716" t="s">
        <v>768</v>
      </c>
      <c r="M8" s="716"/>
      <c r="N8" s="716"/>
    </row>
    <row r="9" spans="1:14" ht="15.75" customHeight="1">
      <c r="A9" s="626" t="s">
        <v>2</v>
      </c>
      <c r="B9" s="626" t="s">
        <v>3</v>
      </c>
      <c r="C9" s="580" t="s">
        <v>4</v>
      </c>
      <c r="D9" s="580"/>
      <c r="E9" s="580"/>
      <c r="F9" s="617"/>
      <c r="G9" s="727"/>
      <c r="H9" s="726" t="s">
        <v>97</v>
      </c>
      <c r="I9" s="726"/>
      <c r="J9" s="726"/>
      <c r="K9" s="726"/>
      <c r="L9" s="726"/>
      <c r="M9" s="626" t="s">
        <v>126</v>
      </c>
      <c r="N9" s="647" t="s">
        <v>127</v>
      </c>
    </row>
    <row r="10" spans="1:19" ht="45">
      <c r="A10" s="627"/>
      <c r="B10" s="627"/>
      <c r="C10" s="48" t="s">
        <v>5</v>
      </c>
      <c r="D10" s="48" t="s">
        <v>6</v>
      </c>
      <c r="E10" s="48" t="s">
        <v>345</v>
      </c>
      <c r="F10" s="407" t="s">
        <v>95</v>
      </c>
      <c r="G10" s="408" t="s">
        <v>346</v>
      </c>
      <c r="H10" s="48" t="s">
        <v>5</v>
      </c>
      <c r="I10" s="48" t="s">
        <v>6</v>
      </c>
      <c r="J10" s="48" t="s">
        <v>345</v>
      </c>
      <c r="K10" s="407" t="s">
        <v>95</v>
      </c>
      <c r="L10" s="407" t="s">
        <v>347</v>
      </c>
      <c r="M10" s="627"/>
      <c r="N10" s="647"/>
      <c r="R10" s="52"/>
      <c r="S10" s="52"/>
    </row>
    <row r="11" spans="1:14" s="51" customFormat="1" ht="15">
      <c r="A11" s="48">
        <v>1</v>
      </c>
      <c r="B11" s="48">
        <v>2</v>
      </c>
      <c r="C11" s="48">
        <v>3</v>
      </c>
      <c r="D11" s="48">
        <v>4</v>
      </c>
      <c r="E11" s="48">
        <v>5</v>
      </c>
      <c r="F11" s="48">
        <v>6</v>
      </c>
      <c r="G11" s="48">
        <v>7</v>
      </c>
      <c r="H11" s="48">
        <v>8</v>
      </c>
      <c r="I11" s="48">
        <v>9</v>
      </c>
      <c r="J11" s="48">
        <v>10</v>
      </c>
      <c r="K11" s="48">
        <v>11</v>
      </c>
      <c r="L11" s="48">
        <v>12</v>
      </c>
      <c r="M11" s="48">
        <v>13</v>
      </c>
      <c r="N11" s="48">
        <v>14</v>
      </c>
    </row>
    <row r="12" spans="1:14" ht="14.25">
      <c r="A12" s="409">
        <v>1</v>
      </c>
      <c r="B12" s="410" t="s">
        <v>900</v>
      </c>
      <c r="C12" s="417">
        <v>284</v>
      </c>
      <c r="D12" s="417">
        <v>33</v>
      </c>
      <c r="E12" s="417">
        <v>0</v>
      </c>
      <c r="F12" s="418">
        <v>0</v>
      </c>
      <c r="G12" s="412">
        <f>SUM(C12:F12)</f>
        <v>317</v>
      </c>
      <c r="H12" s="417">
        <v>284</v>
      </c>
      <c r="I12" s="417">
        <v>33</v>
      </c>
      <c r="J12" s="417">
        <v>0</v>
      </c>
      <c r="K12" s="418">
        <v>0</v>
      </c>
      <c r="L12" s="412">
        <f>SUM(H12:K12)</f>
        <v>317</v>
      </c>
      <c r="M12" s="720" t="s">
        <v>956</v>
      </c>
      <c r="N12" s="721"/>
    </row>
    <row r="13" spans="1:14" ht="14.25">
      <c r="A13" s="409">
        <v>2</v>
      </c>
      <c r="B13" s="410" t="s">
        <v>901</v>
      </c>
      <c r="C13" s="417">
        <v>117</v>
      </c>
      <c r="D13" s="417">
        <v>92</v>
      </c>
      <c r="E13" s="417">
        <v>4</v>
      </c>
      <c r="F13" s="418">
        <v>0</v>
      </c>
      <c r="G13" s="412">
        <f aca="true" t="shared" si="0" ref="G13:G44">SUM(C13:F13)</f>
        <v>213</v>
      </c>
      <c r="H13" s="417">
        <v>117</v>
      </c>
      <c r="I13" s="417">
        <v>92</v>
      </c>
      <c r="J13" s="417">
        <v>4</v>
      </c>
      <c r="K13" s="418">
        <v>0</v>
      </c>
      <c r="L13" s="412">
        <f aca="true" t="shared" si="1" ref="L13:L44">SUM(H13:K13)</f>
        <v>213</v>
      </c>
      <c r="M13" s="722"/>
      <c r="N13" s="723"/>
    </row>
    <row r="14" spans="1:14" ht="14.25">
      <c r="A14" s="409">
        <v>3</v>
      </c>
      <c r="B14" s="410" t="s">
        <v>902</v>
      </c>
      <c r="C14" s="417">
        <v>679</v>
      </c>
      <c r="D14" s="417">
        <v>81</v>
      </c>
      <c r="E14" s="417">
        <v>12</v>
      </c>
      <c r="F14" s="418">
        <v>0</v>
      </c>
      <c r="G14" s="412">
        <f t="shared" si="0"/>
        <v>772</v>
      </c>
      <c r="H14" s="417">
        <v>679</v>
      </c>
      <c r="I14" s="417">
        <v>81</v>
      </c>
      <c r="J14" s="417">
        <v>12</v>
      </c>
      <c r="K14" s="418">
        <v>0</v>
      </c>
      <c r="L14" s="412">
        <f t="shared" si="1"/>
        <v>772</v>
      </c>
      <c r="M14" s="722"/>
      <c r="N14" s="723"/>
    </row>
    <row r="15" spans="1:14" ht="14.25">
      <c r="A15" s="409">
        <v>4</v>
      </c>
      <c r="B15" s="410" t="s">
        <v>903</v>
      </c>
      <c r="C15" s="417">
        <v>800</v>
      </c>
      <c r="D15" s="417">
        <v>167</v>
      </c>
      <c r="E15" s="417">
        <v>0</v>
      </c>
      <c r="F15" s="418">
        <v>0</v>
      </c>
      <c r="G15" s="412">
        <f t="shared" si="0"/>
        <v>967</v>
      </c>
      <c r="H15" s="417">
        <v>800</v>
      </c>
      <c r="I15" s="417">
        <v>167</v>
      </c>
      <c r="J15" s="417">
        <v>0</v>
      </c>
      <c r="K15" s="418">
        <v>0</v>
      </c>
      <c r="L15" s="412">
        <f t="shared" si="1"/>
        <v>967</v>
      </c>
      <c r="M15" s="722"/>
      <c r="N15" s="723"/>
    </row>
    <row r="16" spans="1:14" ht="14.25">
      <c r="A16" s="409">
        <v>5</v>
      </c>
      <c r="B16" s="410" t="s">
        <v>904</v>
      </c>
      <c r="C16" s="417">
        <v>816</v>
      </c>
      <c r="D16" s="417">
        <v>9</v>
      </c>
      <c r="E16" s="417">
        <v>22</v>
      </c>
      <c r="F16" s="418">
        <v>0</v>
      </c>
      <c r="G16" s="412">
        <f t="shared" si="0"/>
        <v>847</v>
      </c>
      <c r="H16" s="417">
        <v>816</v>
      </c>
      <c r="I16" s="417">
        <v>9</v>
      </c>
      <c r="J16" s="417">
        <v>22</v>
      </c>
      <c r="K16" s="418">
        <v>0</v>
      </c>
      <c r="L16" s="412">
        <f t="shared" si="1"/>
        <v>847</v>
      </c>
      <c r="M16" s="722"/>
      <c r="N16" s="723"/>
    </row>
    <row r="17" spans="1:14" ht="14.25">
      <c r="A17" s="409">
        <v>6</v>
      </c>
      <c r="B17" s="410" t="s">
        <v>905</v>
      </c>
      <c r="C17" s="417">
        <v>855</v>
      </c>
      <c r="D17" s="417">
        <v>178</v>
      </c>
      <c r="E17" s="417">
        <v>0</v>
      </c>
      <c r="F17" s="418">
        <v>0</v>
      </c>
      <c r="G17" s="412">
        <f t="shared" si="0"/>
        <v>1033</v>
      </c>
      <c r="H17" s="417">
        <v>855</v>
      </c>
      <c r="I17" s="417">
        <v>178</v>
      </c>
      <c r="J17" s="417">
        <v>0</v>
      </c>
      <c r="K17" s="418">
        <v>0</v>
      </c>
      <c r="L17" s="412">
        <f t="shared" si="1"/>
        <v>1033</v>
      </c>
      <c r="M17" s="722"/>
      <c r="N17" s="723"/>
    </row>
    <row r="18" spans="1:14" ht="14.25">
      <c r="A18" s="409">
        <v>7</v>
      </c>
      <c r="B18" s="410" t="s">
        <v>906</v>
      </c>
      <c r="C18" s="417">
        <v>728</v>
      </c>
      <c r="D18" s="417">
        <v>78</v>
      </c>
      <c r="E18" s="417">
        <v>16</v>
      </c>
      <c r="F18" s="418">
        <v>0</v>
      </c>
      <c r="G18" s="412">
        <f t="shared" si="0"/>
        <v>822</v>
      </c>
      <c r="H18" s="417">
        <v>728</v>
      </c>
      <c r="I18" s="417">
        <v>78</v>
      </c>
      <c r="J18" s="417">
        <v>16</v>
      </c>
      <c r="K18" s="418">
        <v>0</v>
      </c>
      <c r="L18" s="412">
        <f t="shared" si="1"/>
        <v>822</v>
      </c>
      <c r="M18" s="722"/>
      <c r="N18" s="723"/>
    </row>
    <row r="19" spans="1:14" ht="14.25">
      <c r="A19" s="409">
        <v>8</v>
      </c>
      <c r="B19" s="410" t="s">
        <v>907</v>
      </c>
      <c r="C19" s="417">
        <v>767</v>
      </c>
      <c r="D19" s="417">
        <v>118</v>
      </c>
      <c r="E19" s="417">
        <v>28</v>
      </c>
      <c r="F19" s="418">
        <v>0</v>
      </c>
      <c r="G19" s="412">
        <f t="shared" si="0"/>
        <v>913</v>
      </c>
      <c r="H19" s="417">
        <v>767</v>
      </c>
      <c r="I19" s="417">
        <v>118</v>
      </c>
      <c r="J19" s="417">
        <v>28</v>
      </c>
      <c r="K19" s="418">
        <v>0</v>
      </c>
      <c r="L19" s="412">
        <f t="shared" si="1"/>
        <v>913</v>
      </c>
      <c r="M19" s="722"/>
      <c r="N19" s="723"/>
    </row>
    <row r="20" spans="1:14" ht="14.25">
      <c r="A20" s="409">
        <v>9</v>
      </c>
      <c r="B20" s="410" t="s">
        <v>908</v>
      </c>
      <c r="C20" s="417">
        <v>168</v>
      </c>
      <c r="D20" s="417">
        <v>105</v>
      </c>
      <c r="E20" s="417">
        <v>0</v>
      </c>
      <c r="F20" s="418">
        <v>0</v>
      </c>
      <c r="G20" s="412">
        <f t="shared" si="0"/>
        <v>273</v>
      </c>
      <c r="H20" s="417">
        <v>168</v>
      </c>
      <c r="I20" s="417">
        <v>105</v>
      </c>
      <c r="J20" s="417">
        <v>0</v>
      </c>
      <c r="K20" s="418">
        <v>0</v>
      </c>
      <c r="L20" s="412">
        <f t="shared" si="1"/>
        <v>273</v>
      </c>
      <c r="M20" s="722"/>
      <c r="N20" s="723"/>
    </row>
    <row r="21" spans="1:14" ht="14.25">
      <c r="A21" s="409">
        <v>10</v>
      </c>
      <c r="B21" s="410" t="s">
        <v>909</v>
      </c>
      <c r="C21" s="417">
        <v>456</v>
      </c>
      <c r="D21" s="417">
        <v>36</v>
      </c>
      <c r="E21" s="417">
        <v>0</v>
      </c>
      <c r="F21" s="418">
        <v>0</v>
      </c>
      <c r="G21" s="412">
        <f t="shared" si="0"/>
        <v>492</v>
      </c>
      <c r="H21" s="417">
        <v>456</v>
      </c>
      <c r="I21" s="417">
        <v>36</v>
      </c>
      <c r="J21" s="417">
        <v>0</v>
      </c>
      <c r="K21" s="418">
        <v>0</v>
      </c>
      <c r="L21" s="412">
        <f t="shared" si="1"/>
        <v>492</v>
      </c>
      <c r="M21" s="722"/>
      <c r="N21" s="723"/>
    </row>
    <row r="22" spans="1:14" ht="14.25">
      <c r="A22" s="409">
        <v>11</v>
      </c>
      <c r="B22" s="410" t="s">
        <v>910</v>
      </c>
      <c r="C22" s="417">
        <v>1124</v>
      </c>
      <c r="D22" s="417">
        <v>14</v>
      </c>
      <c r="E22" s="417">
        <v>21</v>
      </c>
      <c r="F22" s="418">
        <v>0</v>
      </c>
      <c r="G22" s="412">
        <f t="shared" si="0"/>
        <v>1159</v>
      </c>
      <c r="H22" s="417">
        <v>1124</v>
      </c>
      <c r="I22" s="417">
        <v>14</v>
      </c>
      <c r="J22" s="417">
        <v>21</v>
      </c>
      <c r="K22" s="418">
        <v>0</v>
      </c>
      <c r="L22" s="412">
        <f t="shared" si="1"/>
        <v>1159</v>
      </c>
      <c r="M22" s="722"/>
      <c r="N22" s="723"/>
    </row>
    <row r="23" spans="1:14" ht="14.25">
      <c r="A23" s="409">
        <v>12</v>
      </c>
      <c r="B23" s="410" t="s">
        <v>911</v>
      </c>
      <c r="C23" s="417">
        <v>720</v>
      </c>
      <c r="D23" s="417">
        <v>137</v>
      </c>
      <c r="E23" s="417">
        <v>0</v>
      </c>
      <c r="F23" s="418">
        <v>0</v>
      </c>
      <c r="G23" s="412">
        <f t="shared" si="0"/>
        <v>857</v>
      </c>
      <c r="H23" s="417">
        <v>720</v>
      </c>
      <c r="I23" s="417">
        <v>137</v>
      </c>
      <c r="J23" s="417">
        <v>0</v>
      </c>
      <c r="K23" s="418">
        <v>0</v>
      </c>
      <c r="L23" s="412">
        <f t="shared" si="1"/>
        <v>857</v>
      </c>
      <c r="M23" s="722"/>
      <c r="N23" s="723"/>
    </row>
    <row r="24" spans="1:14" ht="14.25">
      <c r="A24" s="409">
        <v>13</v>
      </c>
      <c r="B24" s="410" t="s">
        <v>912</v>
      </c>
      <c r="C24" s="417">
        <v>521</v>
      </c>
      <c r="D24" s="417">
        <v>200</v>
      </c>
      <c r="E24" s="417">
        <v>0</v>
      </c>
      <c r="F24" s="418">
        <v>0</v>
      </c>
      <c r="G24" s="412">
        <f t="shared" si="0"/>
        <v>721</v>
      </c>
      <c r="H24" s="417">
        <v>521</v>
      </c>
      <c r="I24" s="417">
        <v>200</v>
      </c>
      <c r="J24" s="417">
        <v>0</v>
      </c>
      <c r="K24" s="418">
        <v>0</v>
      </c>
      <c r="L24" s="412">
        <f t="shared" si="1"/>
        <v>721</v>
      </c>
      <c r="M24" s="722"/>
      <c r="N24" s="723"/>
    </row>
    <row r="25" spans="1:14" ht="14.25">
      <c r="A25" s="409">
        <v>14</v>
      </c>
      <c r="B25" s="410" t="s">
        <v>913</v>
      </c>
      <c r="C25" s="417">
        <v>625</v>
      </c>
      <c r="D25" s="417">
        <v>49</v>
      </c>
      <c r="E25" s="417">
        <v>17</v>
      </c>
      <c r="F25" s="418">
        <v>0</v>
      </c>
      <c r="G25" s="412">
        <f t="shared" si="0"/>
        <v>691</v>
      </c>
      <c r="H25" s="417">
        <v>625</v>
      </c>
      <c r="I25" s="417">
        <v>49</v>
      </c>
      <c r="J25" s="417">
        <v>17</v>
      </c>
      <c r="K25" s="418">
        <v>0</v>
      </c>
      <c r="L25" s="412">
        <f t="shared" si="1"/>
        <v>691</v>
      </c>
      <c r="M25" s="722"/>
      <c r="N25" s="723"/>
    </row>
    <row r="26" spans="1:14" ht="14.25">
      <c r="A26" s="409">
        <v>15</v>
      </c>
      <c r="B26" s="410" t="s">
        <v>914</v>
      </c>
      <c r="C26" s="417">
        <v>221</v>
      </c>
      <c r="D26" s="417">
        <v>86</v>
      </c>
      <c r="E26" s="417">
        <v>0</v>
      </c>
      <c r="F26" s="418">
        <v>0</v>
      </c>
      <c r="G26" s="412">
        <f t="shared" si="0"/>
        <v>307</v>
      </c>
      <c r="H26" s="417">
        <v>221</v>
      </c>
      <c r="I26" s="417">
        <v>86</v>
      </c>
      <c r="J26" s="417">
        <v>0</v>
      </c>
      <c r="K26" s="418">
        <v>0</v>
      </c>
      <c r="L26" s="412">
        <f t="shared" si="1"/>
        <v>307</v>
      </c>
      <c r="M26" s="722"/>
      <c r="N26" s="723"/>
    </row>
    <row r="27" spans="1:14" ht="14.25">
      <c r="A27" s="409">
        <v>16</v>
      </c>
      <c r="B27" s="410" t="s">
        <v>915</v>
      </c>
      <c r="C27" s="417">
        <v>195</v>
      </c>
      <c r="D27" s="417">
        <v>38</v>
      </c>
      <c r="E27" s="417">
        <v>0</v>
      </c>
      <c r="F27" s="418">
        <v>0</v>
      </c>
      <c r="G27" s="412">
        <f t="shared" si="0"/>
        <v>233</v>
      </c>
      <c r="H27" s="417">
        <v>195</v>
      </c>
      <c r="I27" s="417">
        <v>38</v>
      </c>
      <c r="J27" s="417">
        <v>0</v>
      </c>
      <c r="K27" s="418">
        <v>0</v>
      </c>
      <c r="L27" s="412">
        <f t="shared" si="1"/>
        <v>233</v>
      </c>
      <c r="M27" s="722"/>
      <c r="N27" s="723"/>
    </row>
    <row r="28" spans="1:14" ht="14.25">
      <c r="A28" s="409">
        <v>17</v>
      </c>
      <c r="B28" s="410" t="s">
        <v>916</v>
      </c>
      <c r="C28" s="417">
        <v>1038</v>
      </c>
      <c r="D28" s="417">
        <v>54</v>
      </c>
      <c r="E28" s="417">
        <v>0</v>
      </c>
      <c r="F28" s="418">
        <v>0</v>
      </c>
      <c r="G28" s="412">
        <f t="shared" si="0"/>
        <v>1092</v>
      </c>
      <c r="H28" s="417">
        <v>1038</v>
      </c>
      <c r="I28" s="417">
        <v>54</v>
      </c>
      <c r="J28" s="417">
        <v>0</v>
      </c>
      <c r="K28" s="418">
        <v>0</v>
      </c>
      <c r="L28" s="412">
        <f t="shared" si="1"/>
        <v>1092</v>
      </c>
      <c r="M28" s="722"/>
      <c r="N28" s="723"/>
    </row>
    <row r="29" spans="1:14" ht="14.25">
      <c r="A29" s="409">
        <v>18</v>
      </c>
      <c r="B29" s="410" t="s">
        <v>917</v>
      </c>
      <c r="C29" s="417">
        <v>703</v>
      </c>
      <c r="D29" s="417">
        <v>148</v>
      </c>
      <c r="E29" s="417">
        <v>0</v>
      </c>
      <c r="F29" s="418">
        <v>0</v>
      </c>
      <c r="G29" s="412">
        <f t="shared" si="0"/>
        <v>851</v>
      </c>
      <c r="H29" s="417">
        <v>703</v>
      </c>
      <c r="I29" s="417">
        <v>148</v>
      </c>
      <c r="J29" s="417">
        <v>0</v>
      </c>
      <c r="K29" s="418">
        <v>0</v>
      </c>
      <c r="L29" s="412">
        <f t="shared" si="1"/>
        <v>851</v>
      </c>
      <c r="M29" s="722"/>
      <c r="N29" s="723"/>
    </row>
    <row r="30" spans="1:14" ht="14.25">
      <c r="A30" s="409">
        <v>19</v>
      </c>
      <c r="B30" s="410" t="s">
        <v>918</v>
      </c>
      <c r="C30" s="417">
        <v>1072</v>
      </c>
      <c r="D30" s="417">
        <v>66</v>
      </c>
      <c r="E30" s="417">
        <v>15</v>
      </c>
      <c r="F30" s="418">
        <v>0</v>
      </c>
      <c r="G30" s="412">
        <f t="shared" si="0"/>
        <v>1153</v>
      </c>
      <c r="H30" s="417">
        <v>1072</v>
      </c>
      <c r="I30" s="417">
        <v>66</v>
      </c>
      <c r="J30" s="417">
        <v>15</v>
      </c>
      <c r="K30" s="418">
        <v>0</v>
      </c>
      <c r="L30" s="412">
        <f t="shared" si="1"/>
        <v>1153</v>
      </c>
      <c r="M30" s="722"/>
      <c r="N30" s="723"/>
    </row>
    <row r="31" spans="1:14" ht="14.25">
      <c r="A31" s="409">
        <v>20</v>
      </c>
      <c r="B31" s="410" t="s">
        <v>919</v>
      </c>
      <c r="C31" s="417">
        <v>685</v>
      </c>
      <c r="D31" s="417">
        <v>105</v>
      </c>
      <c r="E31" s="417">
        <v>0</v>
      </c>
      <c r="F31" s="418">
        <v>0</v>
      </c>
      <c r="G31" s="412">
        <f t="shared" si="0"/>
        <v>790</v>
      </c>
      <c r="H31" s="417">
        <v>685</v>
      </c>
      <c r="I31" s="417">
        <v>105</v>
      </c>
      <c r="J31" s="417">
        <v>0</v>
      </c>
      <c r="K31" s="418">
        <v>0</v>
      </c>
      <c r="L31" s="412">
        <f t="shared" si="1"/>
        <v>790</v>
      </c>
      <c r="M31" s="722"/>
      <c r="N31" s="723"/>
    </row>
    <row r="32" spans="1:14" ht="14.25">
      <c r="A32" s="409">
        <v>21</v>
      </c>
      <c r="B32" s="410" t="s">
        <v>920</v>
      </c>
      <c r="C32" s="417">
        <v>867</v>
      </c>
      <c r="D32" s="417">
        <v>165</v>
      </c>
      <c r="E32" s="417">
        <v>0</v>
      </c>
      <c r="F32" s="418">
        <v>0</v>
      </c>
      <c r="G32" s="412">
        <f t="shared" si="0"/>
        <v>1032</v>
      </c>
      <c r="H32" s="417">
        <v>867</v>
      </c>
      <c r="I32" s="417">
        <v>165</v>
      </c>
      <c r="J32" s="417">
        <v>0</v>
      </c>
      <c r="K32" s="418">
        <v>0</v>
      </c>
      <c r="L32" s="412">
        <f t="shared" si="1"/>
        <v>1032</v>
      </c>
      <c r="M32" s="722"/>
      <c r="N32" s="723"/>
    </row>
    <row r="33" spans="1:14" ht="14.25">
      <c r="A33" s="409">
        <v>22</v>
      </c>
      <c r="B33" s="410" t="s">
        <v>921</v>
      </c>
      <c r="C33" s="417">
        <v>290</v>
      </c>
      <c r="D33" s="417">
        <v>120</v>
      </c>
      <c r="E33" s="417">
        <v>0</v>
      </c>
      <c r="F33" s="418">
        <v>0</v>
      </c>
      <c r="G33" s="412">
        <f t="shared" si="0"/>
        <v>410</v>
      </c>
      <c r="H33" s="417">
        <v>290</v>
      </c>
      <c r="I33" s="417">
        <v>120</v>
      </c>
      <c r="J33" s="417">
        <v>0</v>
      </c>
      <c r="K33" s="418">
        <v>0</v>
      </c>
      <c r="L33" s="412">
        <f t="shared" si="1"/>
        <v>410</v>
      </c>
      <c r="M33" s="722"/>
      <c r="N33" s="723"/>
    </row>
    <row r="34" spans="1:14" ht="14.25">
      <c r="A34" s="409">
        <v>23</v>
      </c>
      <c r="B34" s="410" t="s">
        <v>922</v>
      </c>
      <c r="C34" s="417">
        <v>790</v>
      </c>
      <c r="D34" s="417">
        <v>175</v>
      </c>
      <c r="E34" s="417">
        <v>24</v>
      </c>
      <c r="F34" s="418">
        <v>0</v>
      </c>
      <c r="G34" s="412">
        <f t="shared" si="0"/>
        <v>989</v>
      </c>
      <c r="H34" s="417">
        <v>790</v>
      </c>
      <c r="I34" s="417">
        <v>175</v>
      </c>
      <c r="J34" s="417">
        <v>24</v>
      </c>
      <c r="K34" s="418">
        <v>0</v>
      </c>
      <c r="L34" s="412">
        <f t="shared" si="1"/>
        <v>989</v>
      </c>
      <c r="M34" s="722"/>
      <c r="N34" s="723"/>
    </row>
    <row r="35" spans="1:14" ht="14.25">
      <c r="A35" s="409">
        <v>24</v>
      </c>
      <c r="B35" s="410" t="s">
        <v>923</v>
      </c>
      <c r="C35" s="417">
        <v>830</v>
      </c>
      <c r="D35" s="417">
        <v>123</v>
      </c>
      <c r="E35" s="417">
        <v>0</v>
      </c>
      <c r="F35" s="418">
        <v>0</v>
      </c>
      <c r="G35" s="412">
        <f t="shared" si="0"/>
        <v>953</v>
      </c>
      <c r="H35" s="417">
        <v>830</v>
      </c>
      <c r="I35" s="417">
        <v>123</v>
      </c>
      <c r="J35" s="417">
        <v>0</v>
      </c>
      <c r="K35" s="418">
        <v>0</v>
      </c>
      <c r="L35" s="412">
        <f t="shared" si="1"/>
        <v>953</v>
      </c>
      <c r="M35" s="722"/>
      <c r="N35" s="723"/>
    </row>
    <row r="36" spans="1:14" ht="14.25">
      <c r="A36" s="409">
        <v>25</v>
      </c>
      <c r="B36" s="410" t="s">
        <v>924</v>
      </c>
      <c r="C36" s="417">
        <v>514</v>
      </c>
      <c r="D36" s="417">
        <v>68</v>
      </c>
      <c r="E36" s="417">
        <v>0</v>
      </c>
      <c r="F36" s="418">
        <v>0</v>
      </c>
      <c r="G36" s="412">
        <f t="shared" si="0"/>
        <v>582</v>
      </c>
      <c r="H36" s="417">
        <v>514</v>
      </c>
      <c r="I36" s="417">
        <v>68</v>
      </c>
      <c r="J36" s="417">
        <v>0</v>
      </c>
      <c r="K36" s="418">
        <v>0</v>
      </c>
      <c r="L36" s="412">
        <f t="shared" si="1"/>
        <v>582</v>
      </c>
      <c r="M36" s="722"/>
      <c r="N36" s="723"/>
    </row>
    <row r="37" spans="1:14" ht="14.25">
      <c r="A37" s="409">
        <v>26</v>
      </c>
      <c r="B37" s="410" t="s">
        <v>925</v>
      </c>
      <c r="C37" s="417">
        <v>534</v>
      </c>
      <c r="D37" s="417">
        <v>811</v>
      </c>
      <c r="E37" s="417">
        <v>14</v>
      </c>
      <c r="F37" s="418">
        <v>0</v>
      </c>
      <c r="G37" s="412">
        <f t="shared" si="0"/>
        <v>1359</v>
      </c>
      <c r="H37" s="417">
        <v>534</v>
      </c>
      <c r="I37" s="417">
        <v>811</v>
      </c>
      <c r="J37" s="417">
        <v>14</v>
      </c>
      <c r="K37" s="418">
        <v>0</v>
      </c>
      <c r="L37" s="412">
        <f t="shared" si="1"/>
        <v>1359</v>
      </c>
      <c r="M37" s="722"/>
      <c r="N37" s="723"/>
    </row>
    <row r="38" spans="1:14" ht="14.25">
      <c r="A38" s="409">
        <v>27</v>
      </c>
      <c r="B38" s="410" t="s">
        <v>926</v>
      </c>
      <c r="C38" s="417">
        <v>843</v>
      </c>
      <c r="D38" s="417">
        <v>53</v>
      </c>
      <c r="E38" s="417">
        <v>14</v>
      </c>
      <c r="F38" s="418">
        <v>0</v>
      </c>
      <c r="G38" s="412">
        <f t="shared" si="0"/>
        <v>910</v>
      </c>
      <c r="H38" s="417">
        <v>843</v>
      </c>
      <c r="I38" s="417">
        <v>53</v>
      </c>
      <c r="J38" s="417">
        <v>14</v>
      </c>
      <c r="K38" s="418">
        <v>0</v>
      </c>
      <c r="L38" s="412">
        <f t="shared" si="1"/>
        <v>910</v>
      </c>
      <c r="M38" s="722"/>
      <c r="N38" s="723"/>
    </row>
    <row r="39" spans="1:14" ht="14.25">
      <c r="A39" s="409">
        <v>28</v>
      </c>
      <c r="B39" s="410" t="s">
        <v>927</v>
      </c>
      <c r="C39" s="417">
        <v>1177</v>
      </c>
      <c r="D39" s="417">
        <v>114</v>
      </c>
      <c r="E39" s="417">
        <v>9</v>
      </c>
      <c r="F39" s="418">
        <v>0</v>
      </c>
      <c r="G39" s="412">
        <f t="shared" si="0"/>
        <v>1300</v>
      </c>
      <c r="H39" s="417">
        <v>1177</v>
      </c>
      <c r="I39" s="417">
        <v>114</v>
      </c>
      <c r="J39" s="417">
        <v>9</v>
      </c>
      <c r="K39" s="418">
        <v>0</v>
      </c>
      <c r="L39" s="412">
        <f t="shared" si="1"/>
        <v>1300</v>
      </c>
      <c r="M39" s="722"/>
      <c r="N39" s="723"/>
    </row>
    <row r="40" spans="1:14" ht="14.25">
      <c r="A40" s="409">
        <v>29</v>
      </c>
      <c r="B40" s="410" t="s">
        <v>928</v>
      </c>
      <c r="C40" s="417">
        <v>468</v>
      </c>
      <c r="D40" s="417">
        <v>520</v>
      </c>
      <c r="E40" s="417">
        <v>10</v>
      </c>
      <c r="F40" s="418">
        <v>0</v>
      </c>
      <c r="G40" s="412">
        <f t="shared" si="0"/>
        <v>998</v>
      </c>
      <c r="H40" s="417">
        <v>468</v>
      </c>
      <c r="I40" s="417">
        <v>520</v>
      </c>
      <c r="J40" s="417">
        <v>10</v>
      </c>
      <c r="K40" s="418">
        <v>0</v>
      </c>
      <c r="L40" s="412">
        <f t="shared" si="1"/>
        <v>998</v>
      </c>
      <c r="M40" s="722"/>
      <c r="N40" s="723"/>
    </row>
    <row r="41" spans="1:14" ht="14.25">
      <c r="A41" s="409">
        <v>30</v>
      </c>
      <c r="B41" s="410" t="s">
        <v>929</v>
      </c>
      <c r="C41" s="417">
        <v>1267</v>
      </c>
      <c r="D41" s="417">
        <v>198</v>
      </c>
      <c r="E41" s="417">
        <v>39</v>
      </c>
      <c r="F41" s="418">
        <v>0</v>
      </c>
      <c r="G41" s="412">
        <f t="shared" si="0"/>
        <v>1504</v>
      </c>
      <c r="H41" s="417">
        <v>1267</v>
      </c>
      <c r="I41" s="417">
        <v>198</v>
      </c>
      <c r="J41" s="417">
        <v>39</v>
      </c>
      <c r="K41" s="418">
        <v>0</v>
      </c>
      <c r="L41" s="412">
        <f t="shared" si="1"/>
        <v>1504</v>
      </c>
      <c r="M41" s="722"/>
      <c r="N41" s="723"/>
    </row>
    <row r="42" spans="1:14" ht="14.25">
      <c r="A42" s="409">
        <v>31</v>
      </c>
      <c r="B42" s="410" t="s">
        <v>930</v>
      </c>
      <c r="C42" s="417">
        <v>1330</v>
      </c>
      <c r="D42" s="417">
        <v>216</v>
      </c>
      <c r="E42" s="417">
        <v>0</v>
      </c>
      <c r="F42" s="418">
        <v>0</v>
      </c>
      <c r="G42" s="412">
        <f t="shared" si="0"/>
        <v>1546</v>
      </c>
      <c r="H42" s="417">
        <v>1330</v>
      </c>
      <c r="I42" s="417">
        <v>216</v>
      </c>
      <c r="J42" s="417">
        <v>0</v>
      </c>
      <c r="K42" s="418">
        <v>0</v>
      </c>
      <c r="L42" s="412">
        <f t="shared" si="1"/>
        <v>1546</v>
      </c>
      <c r="M42" s="722"/>
      <c r="N42" s="723"/>
    </row>
    <row r="43" spans="1:14" ht="14.25">
      <c r="A43" s="409">
        <v>32</v>
      </c>
      <c r="B43" s="410" t="s">
        <v>931</v>
      </c>
      <c r="C43" s="417">
        <v>629</v>
      </c>
      <c r="D43" s="417">
        <v>340</v>
      </c>
      <c r="E43" s="417">
        <v>18</v>
      </c>
      <c r="F43" s="418">
        <v>0</v>
      </c>
      <c r="G43" s="412">
        <f t="shared" si="0"/>
        <v>987</v>
      </c>
      <c r="H43" s="417">
        <v>629</v>
      </c>
      <c r="I43" s="417">
        <v>340</v>
      </c>
      <c r="J43" s="417">
        <v>18</v>
      </c>
      <c r="K43" s="418">
        <v>0</v>
      </c>
      <c r="L43" s="412">
        <f t="shared" si="1"/>
        <v>987</v>
      </c>
      <c r="M43" s="722"/>
      <c r="N43" s="723"/>
    </row>
    <row r="44" spans="1:14" s="51" customFormat="1" ht="15">
      <c r="A44" s="413"/>
      <c r="B44" s="414" t="s">
        <v>85</v>
      </c>
      <c r="C44" s="356">
        <f>SUM(C12:C43)</f>
        <v>22113</v>
      </c>
      <c r="D44" s="356">
        <f>SUM(D12:D43)</f>
        <v>4697</v>
      </c>
      <c r="E44" s="356">
        <f>SUM(E12:E43)</f>
        <v>263</v>
      </c>
      <c r="F44" s="356">
        <f>SUM(F12:F43)</f>
        <v>0</v>
      </c>
      <c r="G44" s="421">
        <f t="shared" si="0"/>
        <v>27073</v>
      </c>
      <c r="H44" s="356">
        <f>SUM(H12:H43)</f>
        <v>22113</v>
      </c>
      <c r="I44" s="356">
        <f>SUM(I12:I43)</f>
        <v>4697</v>
      </c>
      <c r="J44" s="356">
        <f>SUM(J12:J43)</f>
        <v>263</v>
      </c>
      <c r="K44" s="356">
        <f>SUM(K12:K43)</f>
        <v>0</v>
      </c>
      <c r="L44" s="421">
        <f t="shared" si="1"/>
        <v>27073</v>
      </c>
      <c r="M44" s="724"/>
      <c r="N44" s="725"/>
    </row>
    <row r="45" spans="1:13" ht="15">
      <c r="A45" s="269"/>
      <c r="B45" s="52"/>
      <c r="C45" s="52"/>
      <c r="D45" s="52"/>
      <c r="E45" s="52"/>
      <c r="F45" s="52"/>
      <c r="G45" s="52"/>
      <c r="H45" s="52"/>
      <c r="I45" s="52"/>
      <c r="J45" s="52"/>
      <c r="K45" s="52"/>
      <c r="L45" s="52"/>
      <c r="M45" s="52"/>
    </row>
    <row r="46" ht="14.25">
      <c r="A46" s="415" t="s">
        <v>8</v>
      </c>
    </row>
    <row r="47" ht="14.25">
      <c r="A47" s="46" t="s">
        <v>9</v>
      </c>
    </row>
    <row r="48" spans="1:12" ht="15">
      <c r="A48" s="46" t="s">
        <v>10</v>
      </c>
      <c r="J48" s="269" t="s">
        <v>11</v>
      </c>
      <c r="K48" s="269"/>
      <c r="L48" s="269" t="s">
        <v>11</v>
      </c>
    </row>
    <row r="49" spans="1:12" ht="15">
      <c r="A49" s="46" t="s">
        <v>418</v>
      </c>
      <c r="J49" s="269"/>
      <c r="K49" s="269"/>
      <c r="L49" s="269"/>
    </row>
    <row r="50" spans="3:13" ht="14.25">
      <c r="C50" s="46" t="s">
        <v>419</v>
      </c>
      <c r="E50" s="52"/>
      <c r="F50" s="52"/>
      <c r="G50" s="52"/>
      <c r="H50" s="52"/>
      <c r="I50" s="52"/>
      <c r="J50" s="52"/>
      <c r="K50" s="52"/>
      <c r="L50" s="52"/>
      <c r="M50" s="52"/>
    </row>
    <row r="51" spans="5:13" ht="14.25">
      <c r="E51" s="52"/>
      <c r="F51" s="52"/>
      <c r="G51" s="52"/>
      <c r="H51" s="52"/>
      <c r="I51" s="52"/>
      <c r="J51" s="52"/>
      <c r="K51" s="52"/>
      <c r="L51" s="52"/>
      <c r="M51" s="52"/>
    </row>
    <row r="52" spans="1:15" ht="15" customHeight="1">
      <c r="A52" s="51"/>
      <c r="B52" s="51"/>
      <c r="C52" s="51"/>
      <c r="D52" s="51"/>
      <c r="E52" s="51"/>
      <c r="F52" s="51"/>
      <c r="G52" s="51"/>
      <c r="H52" s="12"/>
      <c r="I52" s="619" t="s">
        <v>887</v>
      </c>
      <c r="J52" s="619"/>
      <c r="K52" s="619"/>
      <c r="L52" s="619"/>
      <c r="M52" s="619"/>
      <c r="N52" s="368"/>
      <c r="O52" s="368"/>
    </row>
    <row r="53" spans="1:14" ht="15" customHeight="1">
      <c r="A53" s="368"/>
      <c r="B53" s="368"/>
      <c r="C53" s="368"/>
      <c r="D53" s="368"/>
      <c r="E53" s="368"/>
      <c r="F53" s="368"/>
      <c r="G53" s="368"/>
      <c r="H53" s="12"/>
      <c r="I53" s="619" t="s">
        <v>888</v>
      </c>
      <c r="J53" s="619"/>
      <c r="K53" s="619"/>
      <c r="L53" s="619"/>
      <c r="M53" s="619"/>
      <c r="N53" s="368"/>
    </row>
    <row r="54" spans="1:14" ht="15.75">
      <c r="A54" s="368"/>
      <c r="B54" s="368"/>
      <c r="C54" s="368"/>
      <c r="D54" s="368"/>
      <c r="E54" s="368"/>
      <c r="F54" s="368"/>
      <c r="G54" s="368"/>
      <c r="H54" s="397"/>
      <c r="I54" s="397"/>
      <c r="J54" s="397"/>
      <c r="K54" s="728"/>
      <c r="L54" s="728"/>
      <c r="M54" s="729"/>
      <c r="N54" s="368"/>
    </row>
    <row r="55" spans="8:14" ht="19.5" customHeight="1">
      <c r="H55" s="719" t="s">
        <v>889</v>
      </c>
      <c r="I55" s="719"/>
      <c r="J55" s="348"/>
      <c r="K55" s="348"/>
      <c r="L55" s="348"/>
      <c r="M55" s="348"/>
      <c r="N55" s="302"/>
    </row>
    <row r="56" spans="1:13" ht="15.75">
      <c r="A56" s="416"/>
      <c r="B56" s="416"/>
      <c r="C56" s="416"/>
      <c r="D56" s="416"/>
      <c r="E56" s="416"/>
      <c r="F56" s="416"/>
      <c r="G56" s="416"/>
      <c r="H56" s="348"/>
      <c r="I56" s="348"/>
      <c r="J56" s="348"/>
      <c r="K56" s="348"/>
      <c r="L56" s="348"/>
      <c r="M56" s="348"/>
    </row>
    <row r="57" spans="8:13" ht="15.75">
      <c r="H57" s="12"/>
      <c r="I57" s="619" t="s">
        <v>890</v>
      </c>
      <c r="J57" s="619"/>
      <c r="K57" s="619"/>
      <c r="L57" s="619"/>
      <c r="M57" s="619"/>
    </row>
  </sheetData>
  <sheetProtection/>
  <mergeCells count="19">
    <mergeCell ref="H55:I55"/>
    <mergeCell ref="I57:M57"/>
    <mergeCell ref="M12:N44"/>
    <mergeCell ref="A9:A10"/>
    <mergeCell ref="H9:L9"/>
    <mergeCell ref="C9:G9"/>
    <mergeCell ref="I52:M52"/>
    <mergeCell ref="I53:M53"/>
    <mergeCell ref="K54:M54"/>
    <mergeCell ref="N9:N10"/>
    <mergeCell ref="L8:N8"/>
    <mergeCell ref="A7:B7"/>
    <mergeCell ref="M9:M10"/>
    <mergeCell ref="D1:I1"/>
    <mergeCell ref="A5:M5"/>
    <mergeCell ref="A3:M3"/>
    <mergeCell ref="A2:M2"/>
    <mergeCell ref="L1:M1"/>
    <mergeCell ref="B9:B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1" r:id="rId1"/>
</worksheet>
</file>

<file path=xl/worksheets/sheet9.xml><?xml version="1.0" encoding="utf-8"?>
<worksheet xmlns="http://schemas.openxmlformats.org/spreadsheetml/2006/main" xmlns:r="http://schemas.openxmlformats.org/officeDocument/2006/relationships">
  <sheetPr>
    <pageSetUpPr fitToPage="1"/>
  </sheetPr>
  <dimension ref="A1:S57"/>
  <sheetViews>
    <sheetView view="pageBreakPreview" zoomScale="90" zoomScaleSheetLayoutView="90" zoomScalePageLayoutView="0" workbookViewId="0" topLeftCell="A21">
      <selection activeCell="L47" sqref="L47"/>
    </sheetView>
  </sheetViews>
  <sheetFormatPr defaultColWidth="9.140625" defaultRowHeight="12.75"/>
  <cols>
    <col min="1" max="1" width="7.57421875" style="46" customWidth="1"/>
    <col min="2" max="2" width="16.7109375" style="46" customWidth="1"/>
    <col min="3" max="3" width="10.8515625" style="46" customWidth="1"/>
    <col min="4" max="4" width="9.140625" style="46" customWidth="1"/>
    <col min="5" max="6" width="9.57421875" style="46" customWidth="1"/>
    <col min="7" max="7" width="10.00390625" style="46" customWidth="1"/>
    <col min="8" max="8" width="10.57421875" style="46" customWidth="1"/>
    <col min="9" max="9" width="9.8515625" style="46" customWidth="1"/>
    <col min="10" max="11" width="9.140625" style="46" customWidth="1"/>
    <col min="12" max="12" width="10.421875" style="46" customWidth="1"/>
    <col min="13" max="13" width="12.28125" style="46" customWidth="1"/>
    <col min="14" max="14" width="15.8515625" style="46" customWidth="1"/>
    <col min="15" max="16384" width="9.140625" style="46" customWidth="1"/>
  </cols>
  <sheetData>
    <row r="1" spans="4:13" ht="12.75" customHeight="1">
      <c r="D1" s="578"/>
      <c r="E1" s="578"/>
      <c r="F1" s="578"/>
      <c r="G1" s="578"/>
      <c r="H1" s="578"/>
      <c r="I1" s="578"/>
      <c r="J1" s="578"/>
      <c r="K1" s="160"/>
      <c r="M1" s="403" t="s">
        <v>84</v>
      </c>
    </row>
    <row r="2" spans="1:14" ht="14.25">
      <c r="A2" s="733" t="s">
        <v>0</v>
      </c>
      <c r="B2" s="733"/>
      <c r="C2" s="733"/>
      <c r="D2" s="733"/>
      <c r="E2" s="733"/>
      <c r="F2" s="733"/>
      <c r="G2" s="733"/>
      <c r="H2" s="733"/>
      <c r="I2" s="733"/>
      <c r="J2" s="733"/>
      <c r="K2" s="733"/>
      <c r="L2" s="733"/>
      <c r="M2" s="733"/>
      <c r="N2" s="733"/>
    </row>
    <row r="3" spans="1:14" ht="15">
      <c r="A3" s="578" t="s">
        <v>690</v>
      </c>
      <c r="B3" s="578"/>
      <c r="C3" s="578"/>
      <c r="D3" s="578"/>
      <c r="E3" s="578"/>
      <c r="F3" s="578"/>
      <c r="G3" s="578"/>
      <c r="H3" s="578"/>
      <c r="I3" s="578"/>
      <c r="J3" s="578"/>
      <c r="K3" s="578"/>
      <c r="L3" s="578"/>
      <c r="M3" s="578"/>
      <c r="N3" s="578"/>
    </row>
    <row r="4" ht="11.25" customHeight="1"/>
    <row r="5" spans="1:14" ht="15">
      <c r="A5" s="664" t="s">
        <v>732</v>
      </c>
      <c r="B5" s="664"/>
      <c r="C5" s="664"/>
      <c r="D5" s="664"/>
      <c r="E5" s="664"/>
      <c r="F5" s="664"/>
      <c r="G5" s="664"/>
      <c r="H5" s="664"/>
      <c r="I5" s="664"/>
      <c r="J5" s="664"/>
      <c r="K5" s="664"/>
      <c r="L5" s="664"/>
      <c r="M5" s="664"/>
      <c r="N5" s="664"/>
    </row>
    <row r="7" spans="1:14" ht="15">
      <c r="A7" s="717" t="s">
        <v>1012</v>
      </c>
      <c r="B7" s="717"/>
      <c r="L7" s="716" t="s">
        <v>768</v>
      </c>
      <c r="M7" s="716"/>
      <c r="N7" s="716"/>
    </row>
    <row r="8" spans="1:14" ht="15.75" customHeight="1">
      <c r="A8" s="626" t="s">
        <v>2</v>
      </c>
      <c r="B8" s="626" t="s">
        <v>3</v>
      </c>
      <c r="C8" s="580" t="s">
        <v>4</v>
      </c>
      <c r="D8" s="580"/>
      <c r="E8" s="580"/>
      <c r="F8" s="580"/>
      <c r="G8" s="580"/>
      <c r="H8" s="580" t="s">
        <v>97</v>
      </c>
      <c r="I8" s="580"/>
      <c r="J8" s="580"/>
      <c r="K8" s="580"/>
      <c r="L8" s="580"/>
      <c r="M8" s="626" t="s">
        <v>126</v>
      </c>
      <c r="N8" s="647" t="s">
        <v>127</v>
      </c>
    </row>
    <row r="9" spans="1:19" ht="60">
      <c r="A9" s="627"/>
      <c r="B9" s="627"/>
      <c r="C9" s="48" t="s">
        <v>5</v>
      </c>
      <c r="D9" s="48" t="s">
        <v>6</v>
      </c>
      <c r="E9" s="48" t="s">
        <v>345</v>
      </c>
      <c r="F9" s="48" t="s">
        <v>95</v>
      </c>
      <c r="G9" s="48" t="s">
        <v>197</v>
      </c>
      <c r="H9" s="48" t="s">
        <v>5</v>
      </c>
      <c r="I9" s="48" t="s">
        <v>6</v>
      </c>
      <c r="J9" s="48" t="s">
        <v>345</v>
      </c>
      <c r="K9" s="48" t="s">
        <v>95</v>
      </c>
      <c r="L9" s="48" t="s">
        <v>196</v>
      </c>
      <c r="M9" s="627"/>
      <c r="N9" s="647"/>
      <c r="R9" s="49"/>
      <c r="S9" s="52"/>
    </row>
    <row r="10" spans="1:14" s="51" customFormat="1" ht="15">
      <c r="A10" s="48">
        <v>1</v>
      </c>
      <c r="B10" s="48">
        <v>2</v>
      </c>
      <c r="C10" s="48">
        <v>3</v>
      </c>
      <c r="D10" s="48">
        <v>4</v>
      </c>
      <c r="E10" s="48">
        <v>5</v>
      </c>
      <c r="F10" s="48">
        <v>6</v>
      </c>
      <c r="G10" s="48">
        <v>7</v>
      </c>
      <c r="H10" s="48">
        <v>8</v>
      </c>
      <c r="I10" s="48">
        <v>9</v>
      </c>
      <c r="J10" s="48">
        <v>10</v>
      </c>
      <c r="K10" s="48">
        <v>11</v>
      </c>
      <c r="L10" s="48">
        <v>12</v>
      </c>
      <c r="M10" s="48">
        <v>13</v>
      </c>
      <c r="N10" s="48">
        <v>14</v>
      </c>
    </row>
    <row r="11" spans="1:14" ht="14.25">
      <c r="A11" s="409">
        <v>1</v>
      </c>
      <c r="B11" s="410" t="s">
        <v>900</v>
      </c>
      <c r="C11" s="417">
        <v>116</v>
      </c>
      <c r="D11" s="417">
        <v>13</v>
      </c>
      <c r="E11" s="418">
        <v>0</v>
      </c>
      <c r="F11" s="418">
        <v>0</v>
      </c>
      <c r="G11" s="49">
        <f>SUM(C11:F11)</f>
        <v>129</v>
      </c>
      <c r="H11" s="417">
        <v>116</v>
      </c>
      <c r="I11" s="417">
        <v>13</v>
      </c>
      <c r="J11" s="418">
        <v>0</v>
      </c>
      <c r="K11" s="418">
        <v>0</v>
      </c>
      <c r="L11" s="49">
        <f>SUM(H11:K11)</f>
        <v>129</v>
      </c>
      <c r="M11" s="730" t="s">
        <v>957</v>
      </c>
      <c r="N11" s="721"/>
    </row>
    <row r="12" spans="1:14" ht="14.25">
      <c r="A12" s="409">
        <v>2</v>
      </c>
      <c r="B12" s="410" t="s">
        <v>901</v>
      </c>
      <c r="C12" s="417">
        <v>103</v>
      </c>
      <c r="D12" s="417">
        <v>83</v>
      </c>
      <c r="E12" s="418">
        <v>0</v>
      </c>
      <c r="F12" s="418">
        <v>0</v>
      </c>
      <c r="G12" s="49">
        <f aca="true" t="shared" si="0" ref="G12:G43">SUM(C12:F12)</f>
        <v>186</v>
      </c>
      <c r="H12" s="417">
        <v>103</v>
      </c>
      <c r="I12" s="417">
        <v>83</v>
      </c>
      <c r="J12" s="418">
        <v>0</v>
      </c>
      <c r="K12" s="418">
        <v>0</v>
      </c>
      <c r="L12" s="49">
        <f aca="true" t="shared" si="1" ref="L12:L43">SUM(H12:K12)</f>
        <v>186</v>
      </c>
      <c r="M12" s="731"/>
      <c r="N12" s="723"/>
    </row>
    <row r="13" spans="1:14" ht="14.25">
      <c r="A13" s="409">
        <v>3</v>
      </c>
      <c r="B13" s="410" t="s">
        <v>902</v>
      </c>
      <c r="C13" s="417">
        <v>247</v>
      </c>
      <c r="D13" s="417">
        <v>26</v>
      </c>
      <c r="E13" s="418">
        <v>0</v>
      </c>
      <c r="F13" s="418">
        <v>0</v>
      </c>
      <c r="G13" s="49">
        <f t="shared" si="0"/>
        <v>273</v>
      </c>
      <c r="H13" s="417">
        <v>247</v>
      </c>
      <c r="I13" s="417">
        <v>26</v>
      </c>
      <c r="J13" s="418">
        <v>0</v>
      </c>
      <c r="K13" s="418">
        <v>0</v>
      </c>
      <c r="L13" s="49">
        <f t="shared" si="1"/>
        <v>273</v>
      </c>
      <c r="M13" s="731"/>
      <c r="N13" s="723"/>
    </row>
    <row r="14" spans="1:14" ht="14.25">
      <c r="A14" s="409">
        <v>4</v>
      </c>
      <c r="B14" s="410" t="s">
        <v>903</v>
      </c>
      <c r="C14" s="417">
        <v>296</v>
      </c>
      <c r="D14" s="417">
        <v>68</v>
      </c>
      <c r="E14" s="418">
        <v>0</v>
      </c>
      <c r="F14" s="418">
        <v>0</v>
      </c>
      <c r="G14" s="49">
        <f t="shared" si="0"/>
        <v>364</v>
      </c>
      <c r="H14" s="417">
        <v>296</v>
      </c>
      <c r="I14" s="417">
        <v>68</v>
      </c>
      <c r="J14" s="418">
        <v>0</v>
      </c>
      <c r="K14" s="418">
        <v>0</v>
      </c>
      <c r="L14" s="49">
        <f t="shared" si="1"/>
        <v>364</v>
      </c>
      <c r="M14" s="731"/>
      <c r="N14" s="723"/>
    </row>
    <row r="15" spans="1:14" ht="14.25">
      <c r="A15" s="409">
        <v>5</v>
      </c>
      <c r="B15" s="410" t="s">
        <v>904</v>
      </c>
      <c r="C15" s="417">
        <v>310</v>
      </c>
      <c r="D15" s="417">
        <v>4</v>
      </c>
      <c r="E15" s="418">
        <v>0</v>
      </c>
      <c r="F15" s="418">
        <v>0</v>
      </c>
      <c r="G15" s="49">
        <f t="shared" si="0"/>
        <v>314</v>
      </c>
      <c r="H15" s="417">
        <v>310</v>
      </c>
      <c r="I15" s="417">
        <v>4</v>
      </c>
      <c r="J15" s="418">
        <v>0</v>
      </c>
      <c r="K15" s="418">
        <v>0</v>
      </c>
      <c r="L15" s="49">
        <f t="shared" si="1"/>
        <v>314</v>
      </c>
      <c r="M15" s="731"/>
      <c r="N15" s="723"/>
    </row>
    <row r="16" spans="1:14" ht="14.25">
      <c r="A16" s="409">
        <v>6</v>
      </c>
      <c r="B16" s="410" t="s">
        <v>905</v>
      </c>
      <c r="C16" s="417">
        <v>208</v>
      </c>
      <c r="D16" s="417">
        <v>64</v>
      </c>
      <c r="E16" s="418">
        <v>0</v>
      </c>
      <c r="F16" s="418">
        <v>0</v>
      </c>
      <c r="G16" s="49">
        <f t="shared" si="0"/>
        <v>272</v>
      </c>
      <c r="H16" s="417">
        <v>208</v>
      </c>
      <c r="I16" s="417">
        <v>64</v>
      </c>
      <c r="J16" s="418">
        <v>0</v>
      </c>
      <c r="K16" s="418">
        <v>0</v>
      </c>
      <c r="L16" s="49">
        <f t="shared" si="1"/>
        <v>272</v>
      </c>
      <c r="M16" s="731"/>
      <c r="N16" s="723"/>
    </row>
    <row r="17" spans="1:14" ht="14.25">
      <c r="A17" s="409">
        <v>7</v>
      </c>
      <c r="B17" s="410" t="s">
        <v>906</v>
      </c>
      <c r="C17" s="417">
        <v>346</v>
      </c>
      <c r="D17" s="417">
        <v>18</v>
      </c>
      <c r="E17" s="418">
        <v>0</v>
      </c>
      <c r="F17" s="418">
        <v>0</v>
      </c>
      <c r="G17" s="49">
        <f t="shared" si="0"/>
        <v>364</v>
      </c>
      <c r="H17" s="417">
        <v>346</v>
      </c>
      <c r="I17" s="417">
        <v>18</v>
      </c>
      <c r="J17" s="418">
        <v>0</v>
      </c>
      <c r="K17" s="418">
        <v>0</v>
      </c>
      <c r="L17" s="49">
        <f t="shared" si="1"/>
        <v>364</v>
      </c>
      <c r="M17" s="731"/>
      <c r="N17" s="723"/>
    </row>
    <row r="18" spans="1:14" ht="14.25">
      <c r="A18" s="409">
        <v>8</v>
      </c>
      <c r="B18" s="410" t="s">
        <v>907</v>
      </c>
      <c r="C18" s="417">
        <v>222</v>
      </c>
      <c r="D18" s="417">
        <v>58</v>
      </c>
      <c r="E18" s="418">
        <v>0</v>
      </c>
      <c r="F18" s="418">
        <v>0</v>
      </c>
      <c r="G18" s="49">
        <f t="shared" si="0"/>
        <v>280</v>
      </c>
      <c r="H18" s="417">
        <v>222</v>
      </c>
      <c r="I18" s="417">
        <v>58</v>
      </c>
      <c r="J18" s="418">
        <v>0</v>
      </c>
      <c r="K18" s="418">
        <v>0</v>
      </c>
      <c r="L18" s="49">
        <f t="shared" si="1"/>
        <v>280</v>
      </c>
      <c r="M18" s="731"/>
      <c r="N18" s="723"/>
    </row>
    <row r="19" spans="1:14" ht="14.25">
      <c r="A19" s="409">
        <v>9</v>
      </c>
      <c r="B19" s="410" t="s">
        <v>908</v>
      </c>
      <c r="C19" s="417">
        <v>92</v>
      </c>
      <c r="D19" s="417">
        <v>42</v>
      </c>
      <c r="E19" s="418">
        <v>0</v>
      </c>
      <c r="F19" s="418">
        <v>0</v>
      </c>
      <c r="G19" s="49">
        <f t="shared" si="0"/>
        <v>134</v>
      </c>
      <c r="H19" s="417">
        <v>92</v>
      </c>
      <c r="I19" s="417">
        <v>42</v>
      </c>
      <c r="J19" s="418">
        <v>0</v>
      </c>
      <c r="K19" s="418">
        <v>0</v>
      </c>
      <c r="L19" s="49">
        <f t="shared" si="1"/>
        <v>134</v>
      </c>
      <c r="M19" s="731"/>
      <c r="N19" s="723"/>
    </row>
    <row r="20" spans="1:14" ht="14.25">
      <c r="A20" s="409">
        <v>10</v>
      </c>
      <c r="B20" s="410" t="s">
        <v>909</v>
      </c>
      <c r="C20" s="417">
        <v>172</v>
      </c>
      <c r="D20" s="417">
        <v>8</v>
      </c>
      <c r="E20" s="418">
        <v>0</v>
      </c>
      <c r="F20" s="418">
        <v>0</v>
      </c>
      <c r="G20" s="49">
        <f t="shared" si="0"/>
        <v>180</v>
      </c>
      <c r="H20" s="417">
        <v>172</v>
      </c>
      <c r="I20" s="417">
        <v>8</v>
      </c>
      <c r="J20" s="418">
        <v>0</v>
      </c>
      <c r="K20" s="418">
        <v>0</v>
      </c>
      <c r="L20" s="49">
        <f t="shared" si="1"/>
        <v>180</v>
      </c>
      <c r="M20" s="731"/>
      <c r="N20" s="723"/>
    </row>
    <row r="21" spans="1:14" ht="14.25">
      <c r="A21" s="409">
        <v>11</v>
      </c>
      <c r="B21" s="410" t="s">
        <v>910</v>
      </c>
      <c r="C21" s="417">
        <v>283</v>
      </c>
      <c r="D21" s="417">
        <v>20</v>
      </c>
      <c r="E21" s="418">
        <v>0</v>
      </c>
      <c r="F21" s="418">
        <v>0</v>
      </c>
      <c r="G21" s="49">
        <f t="shared" si="0"/>
        <v>303</v>
      </c>
      <c r="H21" s="417">
        <v>283</v>
      </c>
      <c r="I21" s="417">
        <v>20</v>
      </c>
      <c r="J21" s="418">
        <v>0</v>
      </c>
      <c r="K21" s="418">
        <v>0</v>
      </c>
      <c r="L21" s="49">
        <f t="shared" si="1"/>
        <v>303</v>
      </c>
      <c r="M21" s="731"/>
      <c r="N21" s="723"/>
    </row>
    <row r="22" spans="1:14" ht="14.25">
      <c r="A22" s="409">
        <v>12</v>
      </c>
      <c r="B22" s="410" t="s">
        <v>911</v>
      </c>
      <c r="C22" s="417">
        <v>224</v>
      </c>
      <c r="D22" s="417">
        <v>80</v>
      </c>
      <c r="E22" s="418">
        <v>0</v>
      </c>
      <c r="F22" s="418">
        <v>0</v>
      </c>
      <c r="G22" s="49">
        <f t="shared" si="0"/>
        <v>304</v>
      </c>
      <c r="H22" s="417">
        <v>224</v>
      </c>
      <c r="I22" s="417">
        <v>80</v>
      </c>
      <c r="J22" s="418">
        <v>0</v>
      </c>
      <c r="K22" s="418">
        <v>0</v>
      </c>
      <c r="L22" s="49">
        <f t="shared" si="1"/>
        <v>304</v>
      </c>
      <c r="M22" s="731"/>
      <c r="N22" s="723"/>
    </row>
    <row r="23" spans="1:14" ht="14.25">
      <c r="A23" s="409">
        <v>13</v>
      </c>
      <c r="B23" s="410" t="s">
        <v>912</v>
      </c>
      <c r="C23" s="417">
        <v>213</v>
      </c>
      <c r="D23" s="417">
        <v>67</v>
      </c>
      <c r="E23" s="418">
        <v>0</v>
      </c>
      <c r="F23" s="418">
        <v>0</v>
      </c>
      <c r="G23" s="49">
        <f t="shared" si="0"/>
        <v>280</v>
      </c>
      <c r="H23" s="417">
        <v>213</v>
      </c>
      <c r="I23" s="417">
        <v>67</v>
      </c>
      <c r="J23" s="418">
        <v>0</v>
      </c>
      <c r="K23" s="418">
        <v>0</v>
      </c>
      <c r="L23" s="49">
        <f t="shared" si="1"/>
        <v>280</v>
      </c>
      <c r="M23" s="731"/>
      <c r="N23" s="723"/>
    </row>
    <row r="24" spans="1:14" ht="14.25">
      <c r="A24" s="409">
        <v>14</v>
      </c>
      <c r="B24" s="410" t="s">
        <v>913</v>
      </c>
      <c r="C24" s="417">
        <v>162</v>
      </c>
      <c r="D24" s="417">
        <v>18</v>
      </c>
      <c r="E24" s="418">
        <v>0</v>
      </c>
      <c r="F24" s="418">
        <v>0</v>
      </c>
      <c r="G24" s="49">
        <f t="shared" si="0"/>
        <v>180</v>
      </c>
      <c r="H24" s="417">
        <v>162</v>
      </c>
      <c r="I24" s="417">
        <v>18</v>
      </c>
      <c r="J24" s="418">
        <v>0</v>
      </c>
      <c r="K24" s="418">
        <v>0</v>
      </c>
      <c r="L24" s="49">
        <f t="shared" si="1"/>
        <v>180</v>
      </c>
      <c r="M24" s="731"/>
      <c r="N24" s="723"/>
    </row>
    <row r="25" spans="1:14" ht="14.25">
      <c r="A25" s="409">
        <v>15</v>
      </c>
      <c r="B25" s="410" t="s">
        <v>914</v>
      </c>
      <c r="C25" s="417">
        <v>81</v>
      </c>
      <c r="D25" s="417">
        <v>13</v>
      </c>
      <c r="E25" s="418">
        <v>0</v>
      </c>
      <c r="F25" s="418">
        <v>0</v>
      </c>
      <c r="G25" s="49">
        <f t="shared" si="0"/>
        <v>94</v>
      </c>
      <c r="H25" s="417">
        <v>81</v>
      </c>
      <c r="I25" s="417">
        <v>13</v>
      </c>
      <c r="J25" s="418">
        <v>0</v>
      </c>
      <c r="K25" s="418">
        <v>0</v>
      </c>
      <c r="L25" s="49">
        <f t="shared" si="1"/>
        <v>94</v>
      </c>
      <c r="M25" s="731"/>
      <c r="N25" s="723"/>
    </row>
    <row r="26" spans="1:14" ht="14.25">
      <c r="A26" s="409">
        <v>16</v>
      </c>
      <c r="B26" s="410" t="s">
        <v>915</v>
      </c>
      <c r="C26" s="417">
        <v>63</v>
      </c>
      <c r="D26" s="417">
        <v>14</v>
      </c>
      <c r="E26" s="418">
        <v>0</v>
      </c>
      <c r="F26" s="418">
        <v>0</v>
      </c>
      <c r="G26" s="49">
        <f t="shared" si="0"/>
        <v>77</v>
      </c>
      <c r="H26" s="417">
        <v>63</v>
      </c>
      <c r="I26" s="417">
        <v>14</v>
      </c>
      <c r="J26" s="418">
        <v>0</v>
      </c>
      <c r="K26" s="418">
        <v>0</v>
      </c>
      <c r="L26" s="49">
        <f t="shared" si="1"/>
        <v>77</v>
      </c>
      <c r="M26" s="731"/>
      <c r="N26" s="723"/>
    </row>
    <row r="27" spans="1:14" ht="14.25">
      <c r="A27" s="409">
        <v>17</v>
      </c>
      <c r="B27" s="410" t="s">
        <v>916</v>
      </c>
      <c r="C27" s="417">
        <v>290</v>
      </c>
      <c r="D27" s="417">
        <v>30</v>
      </c>
      <c r="E27" s="418">
        <v>0</v>
      </c>
      <c r="F27" s="418">
        <v>0</v>
      </c>
      <c r="G27" s="49">
        <f t="shared" si="0"/>
        <v>320</v>
      </c>
      <c r="H27" s="417">
        <v>290</v>
      </c>
      <c r="I27" s="417">
        <v>30</v>
      </c>
      <c r="J27" s="418">
        <v>0</v>
      </c>
      <c r="K27" s="418">
        <v>0</v>
      </c>
      <c r="L27" s="49">
        <f t="shared" si="1"/>
        <v>320</v>
      </c>
      <c r="M27" s="731"/>
      <c r="N27" s="723"/>
    </row>
    <row r="28" spans="1:14" ht="14.25">
      <c r="A28" s="409">
        <v>18</v>
      </c>
      <c r="B28" s="410" t="s">
        <v>917</v>
      </c>
      <c r="C28" s="417">
        <v>162</v>
      </c>
      <c r="D28" s="417">
        <v>46</v>
      </c>
      <c r="E28" s="418">
        <v>0</v>
      </c>
      <c r="F28" s="418">
        <v>0</v>
      </c>
      <c r="G28" s="49">
        <f t="shared" si="0"/>
        <v>208</v>
      </c>
      <c r="H28" s="417">
        <v>162</v>
      </c>
      <c r="I28" s="417">
        <v>46</v>
      </c>
      <c r="J28" s="418">
        <v>0</v>
      </c>
      <c r="K28" s="418">
        <v>0</v>
      </c>
      <c r="L28" s="49">
        <f t="shared" si="1"/>
        <v>208</v>
      </c>
      <c r="M28" s="731"/>
      <c r="N28" s="723"/>
    </row>
    <row r="29" spans="1:14" ht="14.25">
      <c r="A29" s="409">
        <v>19</v>
      </c>
      <c r="B29" s="410" t="s">
        <v>918</v>
      </c>
      <c r="C29" s="417">
        <v>355</v>
      </c>
      <c r="D29" s="417">
        <v>18</v>
      </c>
      <c r="E29" s="418">
        <v>0</v>
      </c>
      <c r="F29" s="418">
        <v>0</v>
      </c>
      <c r="G29" s="49">
        <f t="shared" si="0"/>
        <v>373</v>
      </c>
      <c r="H29" s="417">
        <v>355</v>
      </c>
      <c r="I29" s="417">
        <v>18</v>
      </c>
      <c r="J29" s="418">
        <v>0</v>
      </c>
      <c r="K29" s="418">
        <v>0</v>
      </c>
      <c r="L29" s="49">
        <f t="shared" si="1"/>
        <v>373</v>
      </c>
      <c r="M29" s="731"/>
      <c r="N29" s="723"/>
    </row>
    <row r="30" spans="1:14" ht="14.25">
      <c r="A30" s="409">
        <v>20</v>
      </c>
      <c r="B30" s="410" t="s">
        <v>919</v>
      </c>
      <c r="C30" s="417">
        <v>250</v>
      </c>
      <c r="D30" s="417">
        <v>69</v>
      </c>
      <c r="E30" s="418">
        <v>0</v>
      </c>
      <c r="F30" s="418">
        <v>0</v>
      </c>
      <c r="G30" s="49">
        <f t="shared" si="0"/>
        <v>319</v>
      </c>
      <c r="H30" s="417">
        <v>250</v>
      </c>
      <c r="I30" s="417">
        <v>69</v>
      </c>
      <c r="J30" s="418">
        <v>0</v>
      </c>
      <c r="K30" s="418">
        <v>0</v>
      </c>
      <c r="L30" s="49">
        <f t="shared" si="1"/>
        <v>319</v>
      </c>
      <c r="M30" s="731"/>
      <c r="N30" s="723"/>
    </row>
    <row r="31" spans="1:14" ht="14.25">
      <c r="A31" s="409">
        <v>21</v>
      </c>
      <c r="B31" s="410" t="s">
        <v>920</v>
      </c>
      <c r="C31" s="417">
        <v>241</v>
      </c>
      <c r="D31" s="417">
        <v>67</v>
      </c>
      <c r="E31" s="418">
        <v>0</v>
      </c>
      <c r="F31" s="418">
        <v>0</v>
      </c>
      <c r="G31" s="49">
        <f t="shared" si="0"/>
        <v>308</v>
      </c>
      <c r="H31" s="417">
        <v>241</v>
      </c>
      <c r="I31" s="417">
        <v>67</v>
      </c>
      <c r="J31" s="418">
        <v>0</v>
      </c>
      <c r="K31" s="418">
        <v>0</v>
      </c>
      <c r="L31" s="49">
        <f t="shared" si="1"/>
        <v>308</v>
      </c>
      <c r="M31" s="731"/>
      <c r="N31" s="723"/>
    </row>
    <row r="32" spans="1:14" ht="14.25">
      <c r="A32" s="409">
        <v>22</v>
      </c>
      <c r="B32" s="410" t="s">
        <v>921</v>
      </c>
      <c r="C32" s="417">
        <v>103</v>
      </c>
      <c r="D32" s="417">
        <v>76</v>
      </c>
      <c r="E32" s="418">
        <v>0</v>
      </c>
      <c r="F32" s="418">
        <v>0</v>
      </c>
      <c r="G32" s="49">
        <f t="shared" si="0"/>
        <v>179</v>
      </c>
      <c r="H32" s="417">
        <v>103</v>
      </c>
      <c r="I32" s="417">
        <v>76</v>
      </c>
      <c r="J32" s="418">
        <v>0</v>
      </c>
      <c r="K32" s="418">
        <v>0</v>
      </c>
      <c r="L32" s="49">
        <f t="shared" si="1"/>
        <v>179</v>
      </c>
      <c r="M32" s="731"/>
      <c r="N32" s="723"/>
    </row>
    <row r="33" spans="1:14" ht="14.25">
      <c r="A33" s="409">
        <v>23</v>
      </c>
      <c r="B33" s="410" t="s">
        <v>922</v>
      </c>
      <c r="C33" s="417">
        <v>252</v>
      </c>
      <c r="D33" s="417">
        <v>97</v>
      </c>
      <c r="E33" s="418">
        <v>0</v>
      </c>
      <c r="F33" s="418">
        <v>0</v>
      </c>
      <c r="G33" s="49">
        <f t="shared" si="0"/>
        <v>349</v>
      </c>
      <c r="H33" s="417">
        <v>252</v>
      </c>
      <c r="I33" s="417">
        <v>97</v>
      </c>
      <c r="J33" s="418">
        <v>0</v>
      </c>
      <c r="K33" s="418">
        <v>0</v>
      </c>
      <c r="L33" s="49">
        <f t="shared" si="1"/>
        <v>349</v>
      </c>
      <c r="M33" s="731"/>
      <c r="N33" s="723"/>
    </row>
    <row r="34" spans="1:14" ht="14.25">
      <c r="A34" s="409">
        <v>24</v>
      </c>
      <c r="B34" s="410" t="s">
        <v>923</v>
      </c>
      <c r="C34" s="417">
        <v>264</v>
      </c>
      <c r="D34" s="417">
        <v>33</v>
      </c>
      <c r="E34" s="418">
        <v>0</v>
      </c>
      <c r="F34" s="418">
        <v>0</v>
      </c>
      <c r="G34" s="49">
        <f t="shared" si="0"/>
        <v>297</v>
      </c>
      <c r="H34" s="417">
        <v>264</v>
      </c>
      <c r="I34" s="417">
        <v>33</v>
      </c>
      <c r="J34" s="418">
        <v>0</v>
      </c>
      <c r="K34" s="418">
        <v>0</v>
      </c>
      <c r="L34" s="49">
        <f t="shared" si="1"/>
        <v>297</v>
      </c>
      <c r="M34" s="731"/>
      <c r="N34" s="723"/>
    </row>
    <row r="35" spans="1:14" ht="14.25">
      <c r="A35" s="409">
        <v>25</v>
      </c>
      <c r="B35" s="410" t="s">
        <v>924</v>
      </c>
      <c r="C35" s="417">
        <v>214</v>
      </c>
      <c r="D35" s="417">
        <v>34</v>
      </c>
      <c r="E35" s="418">
        <v>0</v>
      </c>
      <c r="F35" s="418">
        <v>0</v>
      </c>
      <c r="G35" s="49">
        <f t="shared" si="0"/>
        <v>248</v>
      </c>
      <c r="H35" s="417">
        <v>214</v>
      </c>
      <c r="I35" s="417">
        <v>34</v>
      </c>
      <c r="J35" s="418">
        <v>0</v>
      </c>
      <c r="K35" s="418">
        <v>0</v>
      </c>
      <c r="L35" s="49">
        <f t="shared" si="1"/>
        <v>248</v>
      </c>
      <c r="M35" s="731"/>
      <c r="N35" s="723"/>
    </row>
    <row r="36" spans="1:14" ht="14.25">
      <c r="A36" s="409">
        <v>26</v>
      </c>
      <c r="B36" s="410" t="s">
        <v>925</v>
      </c>
      <c r="C36" s="417">
        <v>176</v>
      </c>
      <c r="D36" s="417">
        <v>307</v>
      </c>
      <c r="E36" s="418">
        <v>0</v>
      </c>
      <c r="F36" s="418">
        <v>0</v>
      </c>
      <c r="G36" s="49">
        <f t="shared" si="0"/>
        <v>483</v>
      </c>
      <c r="H36" s="417">
        <v>176</v>
      </c>
      <c r="I36" s="417">
        <v>307</v>
      </c>
      <c r="J36" s="418">
        <v>0</v>
      </c>
      <c r="K36" s="418">
        <v>0</v>
      </c>
      <c r="L36" s="49">
        <f t="shared" si="1"/>
        <v>483</v>
      </c>
      <c r="M36" s="731"/>
      <c r="N36" s="723"/>
    </row>
    <row r="37" spans="1:14" ht="14.25">
      <c r="A37" s="409">
        <v>27</v>
      </c>
      <c r="B37" s="410" t="s">
        <v>926</v>
      </c>
      <c r="C37" s="417">
        <v>269</v>
      </c>
      <c r="D37" s="417">
        <v>8</v>
      </c>
      <c r="E37" s="418">
        <v>0</v>
      </c>
      <c r="F37" s="418">
        <v>0</v>
      </c>
      <c r="G37" s="49">
        <f t="shared" si="0"/>
        <v>277</v>
      </c>
      <c r="H37" s="417">
        <v>269</v>
      </c>
      <c r="I37" s="417">
        <v>8</v>
      </c>
      <c r="J37" s="418">
        <v>0</v>
      </c>
      <c r="K37" s="418">
        <v>0</v>
      </c>
      <c r="L37" s="49">
        <f t="shared" si="1"/>
        <v>277</v>
      </c>
      <c r="M37" s="731"/>
      <c r="N37" s="723"/>
    </row>
    <row r="38" spans="1:14" ht="14.25">
      <c r="A38" s="409">
        <v>28</v>
      </c>
      <c r="B38" s="410" t="s">
        <v>927</v>
      </c>
      <c r="C38" s="417">
        <v>388</v>
      </c>
      <c r="D38" s="417">
        <v>26</v>
      </c>
      <c r="E38" s="418">
        <v>0</v>
      </c>
      <c r="F38" s="418">
        <v>0</v>
      </c>
      <c r="G38" s="49">
        <f t="shared" si="0"/>
        <v>414</v>
      </c>
      <c r="H38" s="417">
        <v>388</v>
      </c>
      <c r="I38" s="417">
        <v>26</v>
      </c>
      <c r="J38" s="418">
        <v>0</v>
      </c>
      <c r="K38" s="418">
        <v>0</v>
      </c>
      <c r="L38" s="49">
        <f t="shared" si="1"/>
        <v>414</v>
      </c>
      <c r="M38" s="731"/>
      <c r="N38" s="723"/>
    </row>
    <row r="39" spans="1:14" ht="14.25">
      <c r="A39" s="409">
        <v>29</v>
      </c>
      <c r="B39" s="410" t="s">
        <v>928</v>
      </c>
      <c r="C39" s="417">
        <v>144</v>
      </c>
      <c r="D39" s="417">
        <v>177</v>
      </c>
      <c r="E39" s="418">
        <v>0</v>
      </c>
      <c r="F39" s="418">
        <v>0</v>
      </c>
      <c r="G39" s="49">
        <f t="shared" si="0"/>
        <v>321</v>
      </c>
      <c r="H39" s="417">
        <v>144</v>
      </c>
      <c r="I39" s="417">
        <v>177</v>
      </c>
      <c r="J39" s="418">
        <v>0</v>
      </c>
      <c r="K39" s="418">
        <v>0</v>
      </c>
      <c r="L39" s="49">
        <f t="shared" si="1"/>
        <v>321</v>
      </c>
      <c r="M39" s="731"/>
      <c r="N39" s="723"/>
    </row>
    <row r="40" spans="1:14" ht="14.25">
      <c r="A40" s="409">
        <v>30</v>
      </c>
      <c r="B40" s="410" t="s">
        <v>929</v>
      </c>
      <c r="C40" s="417">
        <v>474</v>
      </c>
      <c r="D40" s="417">
        <v>58</v>
      </c>
      <c r="E40" s="418">
        <v>0</v>
      </c>
      <c r="F40" s="418">
        <v>0</v>
      </c>
      <c r="G40" s="49">
        <f t="shared" si="0"/>
        <v>532</v>
      </c>
      <c r="H40" s="417">
        <v>474</v>
      </c>
      <c r="I40" s="417">
        <v>58</v>
      </c>
      <c r="J40" s="418">
        <v>0</v>
      </c>
      <c r="K40" s="418">
        <v>0</v>
      </c>
      <c r="L40" s="49">
        <f t="shared" si="1"/>
        <v>532</v>
      </c>
      <c r="M40" s="731"/>
      <c r="N40" s="723"/>
    </row>
    <row r="41" spans="1:14" ht="14.25">
      <c r="A41" s="409">
        <v>31</v>
      </c>
      <c r="B41" s="410" t="s">
        <v>930</v>
      </c>
      <c r="C41" s="417">
        <v>405</v>
      </c>
      <c r="D41" s="417">
        <v>65</v>
      </c>
      <c r="E41" s="418">
        <v>0</v>
      </c>
      <c r="F41" s="418">
        <v>0</v>
      </c>
      <c r="G41" s="49">
        <f t="shared" si="0"/>
        <v>470</v>
      </c>
      <c r="H41" s="417">
        <v>405</v>
      </c>
      <c r="I41" s="417">
        <v>65</v>
      </c>
      <c r="J41" s="418">
        <v>0</v>
      </c>
      <c r="K41" s="418">
        <v>0</v>
      </c>
      <c r="L41" s="49">
        <f t="shared" si="1"/>
        <v>470</v>
      </c>
      <c r="M41" s="731"/>
      <c r="N41" s="723"/>
    </row>
    <row r="42" spans="1:14" ht="14.25">
      <c r="A42" s="409">
        <v>32</v>
      </c>
      <c r="B42" s="410" t="s">
        <v>931</v>
      </c>
      <c r="C42" s="417">
        <v>163</v>
      </c>
      <c r="D42" s="417">
        <v>63</v>
      </c>
      <c r="E42" s="418">
        <v>0</v>
      </c>
      <c r="F42" s="418">
        <v>0</v>
      </c>
      <c r="G42" s="49">
        <f t="shared" si="0"/>
        <v>226</v>
      </c>
      <c r="H42" s="417">
        <v>163</v>
      </c>
      <c r="I42" s="417">
        <v>63</v>
      </c>
      <c r="J42" s="418">
        <v>0</v>
      </c>
      <c r="K42" s="418">
        <v>0</v>
      </c>
      <c r="L42" s="49">
        <f t="shared" si="1"/>
        <v>226</v>
      </c>
      <c r="M42" s="731"/>
      <c r="N42" s="723"/>
    </row>
    <row r="43" spans="1:14" s="51" customFormat="1" ht="15">
      <c r="A43" s="413"/>
      <c r="B43" s="414" t="s">
        <v>85</v>
      </c>
      <c r="C43" s="356">
        <f>SUM(C11:C42)</f>
        <v>7288</v>
      </c>
      <c r="D43" s="356">
        <f>SUM(D11:D42)</f>
        <v>1770</v>
      </c>
      <c r="E43" s="356">
        <f>SUM(E11:E42)</f>
        <v>0</v>
      </c>
      <c r="F43" s="356">
        <f>SUM(F11:F42)</f>
        <v>0</v>
      </c>
      <c r="G43" s="356">
        <f t="shared" si="0"/>
        <v>9058</v>
      </c>
      <c r="H43" s="356">
        <f>SUM(H11:H42)</f>
        <v>7288</v>
      </c>
      <c r="I43" s="356">
        <f>SUM(I11:I42)</f>
        <v>1770</v>
      </c>
      <c r="J43" s="356">
        <f>SUM(J11:J42)</f>
        <v>0</v>
      </c>
      <c r="K43" s="356">
        <f>SUM(K11:K42)</f>
        <v>0</v>
      </c>
      <c r="L43" s="356">
        <f t="shared" si="1"/>
        <v>9058</v>
      </c>
      <c r="M43" s="732"/>
      <c r="N43" s="725"/>
    </row>
    <row r="44" spans="1:14" ht="15">
      <c r="A44" s="269"/>
      <c r="B44" s="52"/>
      <c r="C44" s="52"/>
      <c r="D44" s="52"/>
      <c r="E44" s="52"/>
      <c r="F44" s="52"/>
      <c r="G44" s="52"/>
      <c r="H44" s="52"/>
      <c r="I44" s="52"/>
      <c r="J44" s="52"/>
      <c r="K44" s="52"/>
      <c r="L44" s="52"/>
      <c r="M44" s="52"/>
      <c r="N44" s="52"/>
    </row>
    <row r="45" ht="14.25">
      <c r="A45" s="415" t="s">
        <v>8</v>
      </c>
    </row>
    <row r="46" spans="1:12" ht="14.25">
      <c r="A46" s="46" t="s">
        <v>9</v>
      </c>
      <c r="L46" s="46">
        <f>L43+7152</f>
        <v>16210</v>
      </c>
    </row>
    <row r="47" spans="1:14" ht="15">
      <c r="A47" s="46" t="s">
        <v>10</v>
      </c>
      <c r="L47" s="269" t="s">
        <v>11</v>
      </c>
      <c r="M47" s="269"/>
      <c r="N47" s="269" t="s">
        <v>11</v>
      </c>
    </row>
    <row r="48" spans="1:12" ht="15">
      <c r="A48" s="46" t="s">
        <v>418</v>
      </c>
      <c r="J48" s="269"/>
      <c r="K48" s="269"/>
      <c r="L48" s="269"/>
    </row>
    <row r="49" spans="3:13" ht="14.25">
      <c r="C49" s="46" t="s">
        <v>419</v>
      </c>
      <c r="E49" s="52"/>
      <c r="F49" s="52"/>
      <c r="G49" s="52"/>
      <c r="H49" s="52"/>
      <c r="I49" s="52"/>
      <c r="J49" s="52"/>
      <c r="K49" s="52"/>
      <c r="L49" s="52"/>
      <c r="M49" s="52"/>
    </row>
    <row r="50" spans="5:14" ht="14.25">
      <c r="E50" s="52"/>
      <c r="F50" s="52"/>
      <c r="G50" s="52"/>
      <c r="H50" s="52"/>
      <c r="I50" s="52"/>
      <c r="J50" s="52"/>
      <c r="K50" s="52"/>
      <c r="L50" s="52"/>
      <c r="M50" s="52"/>
      <c r="N50" s="52"/>
    </row>
    <row r="51" spans="5:14" ht="15.75">
      <c r="E51" s="52"/>
      <c r="F51" s="52"/>
      <c r="G51" s="12"/>
      <c r="H51" s="619" t="s">
        <v>887</v>
      </c>
      <c r="I51" s="619"/>
      <c r="J51" s="619"/>
      <c r="K51" s="619"/>
      <c r="L51" s="619"/>
      <c r="M51" s="52"/>
      <c r="N51" s="52"/>
    </row>
    <row r="52" spans="1:14" ht="15.75" customHeight="1">
      <c r="A52" s="51"/>
      <c r="B52" s="51"/>
      <c r="C52" s="51"/>
      <c r="D52" s="51"/>
      <c r="E52" s="51"/>
      <c r="F52" s="51"/>
      <c r="G52" s="12"/>
      <c r="H52" s="619" t="s">
        <v>888</v>
      </c>
      <c r="I52" s="619"/>
      <c r="J52" s="619"/>
      <c r="K52" s="619"/>
      <c r="L52" s="619"/>
      <c r="M52" s="368"/>
      <c r="N52" s="368"/>
    </row>
    <row r="53" spans="1:14" ht="15.75" customHeight="1">
      <c r="A53" s="368"/>
      <c r="B53" s="368"/>
      <c r="C53" s="368"/>
      <c r="D53" s="368"/>
      <c r="E53" s="368"/>
      <c r="F53" s="368"/>
      <c r="G53" s="397"/>
      <c r="H53" s="397"/>
      <c r="I53" s="397"/>
      <c r="J53" s="728"/>
      <c r="K53" s="728"/>
      <c r="L53" s="729"/>
      <c r="M53" s="368"/>
      <c r="N53" s="368"/>
    </row>
    <row r="54" spans="1:14" ht="15.75">
      <c r="A54" s="368"/>
      <c r="B54" s="368"/>
      <c r="C54" s="368"/>
      <c r="D54" s="368"/>
      <c r="E54" s="368"/>
      <c r="F54" s="368"/>
      <c r="G54" s="719" t="s">
        <v>889</v>
      </c>
      <c r="H54" s="719"/>
      <c r="I54" s="348"/>
      <c r="J54" s="348"/>
      <c r="K54" s="348"/>
      <c r="L54" s="348"/>
      <c r="M54" s="368"/>
      <c r="N54" s="368"/>
    </row>
    <row r="55" spans="7:14" ht="15.75">
      <c r="G55" s="348"/>
      <c r="H55" s="348"/>
      <c r="I55" s="348"/>
      <c r="J55" s="348"/>
      <c r="K55" s="348"/>
      <c r="L55" s="348"/>
      <c r="M55" s="302"/>
      <c r="N55" s="302"/>
    </row>
    <row r="56" spans="1:14" ht="15.75">
      <c r="A56" s="416"/>
      <c r="B56" s="416"/>
      <c r="C56" s="416"/>
      <c r="D56" s="416"/>
      <c r="E56" s="416"/>
      <c r="F56" s="416"/>
      <c r="G56" s="12"/>
      <c r="H56" s="619" t="s">
        <v>890</v>
      </c>
      <c r="I56" s="619"/>
      <c r="J56" s="619"/>
      <c r="K56" s="619"/>
      <c r="L56" s="619"/>
      <c r="M56" s="416"/>
      <c r="N56" s="416"/>
    </row>
    <row r="57" spans="7:12" ht="15">
      <c r="G57" s="397"/>
      <c r="H57" s="397"/>
      <c r="I57" s="397"/>
      <c r="J57" s="397"/>
      <c r="K57" s="397"/>
      <c r="L57" s="397"/>
    </row>
  </sheetData>
  <sheetProtection/>
  <mergeCells count="18">
    <mergeCell ref="G54:H54"/>
    <mergeCell ref="H56:L56"/>
    <mergeCell ref="M11:N43"/>
    <mergeCell ref="H8:L8"/>
    <mergeCell ref="D1:J1"/>
    <mergeCell ref="A2:N2"/>
    <mergeCell ref="A3:N3"/>
    <mergeCell ref="A5:N5"/>
    <mergeCell ref="L7:N7"/>
    <mergeCell ref="A7:B7"/>
    <mergeCell ref="H52:L52"/>
    <mergeCell ref="J53:L53"/>
    <mergeCell ref="M8:M9"/>
    <mergeCell ref="N8:N9"/>
    <mergeCell ref="A8:A9"/>
    <mergeCell ref="B8:B9"/>
    <mergeCell ref="C8:G8"/>
    <mergeCell ref="H51:L5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cp:lastPrinted>2019-05-03T12:33:49Z</cp:lastPrinted>
  <dcterms:created xsi:type="dcterms:W3CDTF">1996-10-14T23:33:28Z</dcterms:created>
  <dcterms:modified xsi:type="dcterms:W3CDTF">2019-05-12T05:45:01Z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